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9" documentId="13_ncr:1_{0BC58D3A-7C63-48EA-B2E4-C31478A0B972}" xr6:coauthVersionLast="47" xr6:coauthVersionMax="47" xr10:uidLastSave="{2B28C8F1-BF5A-441D-B805-833AC7700300}"/>
  <bookViews>
    <workbookView xWindow="-108" yWindow="-108" windowWidth="30936" windowHeight="16776" tabRatio="693" firstSheet="12" activeTab="4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5" hidden="1">服务器!$A$1:$IN$231</definedName>
    <definedName name="_xlnm._FilterDatabase" localSheetId="2" hidden="1">设备清单!$A$1:$V$38</definedName>
    <definedName name="_xlnm._FilterDatabase" localSheetId="7" hidden="1">网络规划概要!$A$16:$I$72</definedName>
    <definedName name="_xlnm._FilterDatabase" localSheetId="4" hidden="1">网络设备!$A$1:$R$51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4" l="1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V3" i="32"/>
  <c r="U3" i="32"/>
  <c r="T3" i="32"/>
  <c r="S3" i="32"/>
  <c r="D3" i="32"/>
  <c r="V2" i="32"/>
  <c r="U2" i="32"/>
  <c r="T2" i="32"/>
  <c r="S2" i="32"/>
  <c r="D2" i="32"/>
  <c r="D91" i="5"/>
  <c r="D90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95" i="5"/>
  <c r="D94" i="5"/>
  <c r="D93" i="5"/>
  <c r="D92" i="5"/>
  <c r="C14" i="33"/>
  <c r="J7" i="33"/>
  <c r="B7" i="33"/>
  <c r="J6" i="33"/>
  <c r="B6" i="33"/>
  <c r="J5" i="33"/>
  <c r="H5" i="33"/>
  <c r="G5" i="33"/>
  <c r="F5" i="33"/>
  <c r="B5" i="33"/>
  <c r="H4" i="33"/>
  <c r="G4" i="33"/>
  <c r="F4" i="33"/>
  <c r="B4" i="33"/>
  <c r="H3" i="33"/>
  <c r="G3" i="33"/>
  <c r="F3" i="33"/>
  <c r="B3" i="33"/>
  <c r="H2" i="33"/>
  <c r="G2" i="33"/>
  <c r="F2" i="33"/>
  <c r="B2" i="33"/>
  <c r="S231" i="5"/>
  <c r="V230" i="5"/>
  <c r="U230" i="5"/>
  <c r="T230" i="5"/>
  <c r="S230" i="5"/>
  <c r="V229" i="5"/>
  <c r="U229" i="5"/>
  <c r="T229" i="5"/>
  <c r="S229" i="5"/>
  <c r="V228" i="5"/>
  <c r="U228" i="5"/>
  <c r="T228" i="5"/>
  <c r="S228" i="5"/>
  <c r="V227" i="5"/>
  <c r="U227" i="5"/>
  <c r="T227" i="5"/>
  <c r="S227" i="5"/>
  <c r="V226" i="5"/>
  <c r="U226" i="5"/>
  <c r="T226" i="5"/>
  <c r="S226" i="5"/>
  <c r="V225" i="5"/>
  <c r="U225" i="5"/>
  <c r="T225" i="5"/>
  <c r="S225" i="5"/>
  <c r="V224" i="5"/>
  <c r="U224" i="5"/>
  <c r="T224" i="5"/>
  <c r="S224" i="5"/>
  <c r="V223" i="5"/>
  <c r="U223" i="5"/>
  <c r="T223" i="5"/>
  <c r="S223" i="5"/>
  <c r="V222" i="5"/>
  <c r="U222" i="5"/>
  <c r="T222" i="5"/>
  <c r="S222" i="5"/>
  <c r="V221" i="5"/>
  <c r="U221" i="5"/>
  <c r="T221" i="5"/>
  <c r="S221" i="5"/>
  <c r="V220" i="5"/>
  <c r="U220" i="5"/>
  <c r="T220" i="5"/>
  <c r="S220" i="5"/>
  <c r="V219" i="5"/>
  <c r="U219" i="5"/>
  <c r="T219" i="5"/>
  <c r="S219" i="5"/>
  <c r="V218" i="5"/>
  <c r="U218" i="5"/>
  <c r="T218" i="5"/>
  <c r="S218" i="5"/>
  <c r="V217" i="5"/>
  <c r="U217" i="5"/>
  <c r="T217" i="5"/>
  <c r="S217" i="5"/>
  <c r="V216" i="5"/>
  <c r="U216" i="5"/>
  <c r="T216" i="5"/>
  <c r="S216" i="5"/>
  <c r="V215" i="5"/>
  <c r="U215" i="5"/>
  <c r="T215" i="5"/>
  <c r="S215" i="5"/>
  <c r="V214" i="5"/>
  <c r="U214" i="5"/>
  <c r="T214" i="5"/>
  <c r="S214" i="5"/>
  <c r="V213" i="5"/>
  <c r="U213" i="5"/>
  <c r="T213" i="5"/>
  <c r="S213" i="5"/>
  <c r="V212" i="5"/>
  <c r="U212" i="5"/>
  <c r="T212" i="5"/>
  <c r="S212" i="5"/>
  <c r="V211" i="5"/>
  <c r="U211" i="5"/>
  <c r="T211" i="5"/>
  <c r="S211" i="5"/>
  <c r="V210" i="5"/>
  <c r="U210" i="5"/>
  <c r="T210" i="5"/>
  <c r="S210" i="5"/>
  <c r="V209" i="5"/>
  <c r="U209" i="5"/>
  <c r="T209" i="5"/>
  <c r="S209" i="5"/>
  <c r="V208" i="5"/>
  <c r="U208" i="5"/>
  <c r="T208" i="5"/>
  <c r="S208" i="5"/>
  <c r="V207" i="5"/>
  <c r="U207" i="5"/>
  <c r="T207" i="5"/>
  <c r="S207" i="5"/>
  <c r="V206" i="5"/>
  <c r="U206" i="5"/>
  <c r="T206" i="5"/>
  <c r="S206" i="5"/>
  <c r="V205" i="5"/>
  <c r="U205" i="5"/>
  <c r="T205" i="5"/>
  <c r="S205" i="5"/>
  <c r="V204" i="5"/>
  <c r="U204" i="5"/>
  <c r="T204" i="5"/>
  <c r="S204" i="5"/>
  <c r="V203" i="5"/>
  <c r="U203" i="5"/>
  <c r="T203" i="5"/>
  <c r="S203" i="5"/>
  <c r="V202" i="5"/>
  <c r="U202" i="5"/>
  <c r="T202" i="5"/>
  <c r="S202" i="5"/>
  <c r="V201" i="5"/>
  <c r="U201" i="5"/>
  <c r="T201" i="5"/>
  <c r="S201" i="5"/>
  <c r="V200" i="5"/>
  <c r="U200" i="5"/>
  <c r="T200" i="5"/>
  <c r="S200" i="5"/>
  <c r="V199" i="5"/>
  <c r="U199" i="5"/>
  <c r="T199" i="5"/>
  <c r="S199" i="5"/>
  <c r="V198" i="5"/>
  <c r="U198" i="5"/>
  <c r="T198" i="5"/>
  <c r="S198" i="5"/>
  <c r="V197" i="5"/>
  <c r="U197" i="5"/>
  <c r="T197" i="5"/>
  <c r="S197" i="5"/>
  <c r="V196" i="5"/>
  <c r="U196" i="5"/>
  <c r="T196" i="5"/>
  <c r="S196" i="5"/>
  <c r="V195" i="5"/>
  <c r="U195" i="5"/>
  <c r="T195" i="5"/>
  <c r="S195" i="5"/>
  <c r="V194" i="5"/>
  <c r="U194" i="5"/>
  <c r="T194" i="5"/>
  <c r="S194" i="5"/>
  <c r="V193" i="5"/>
  <c r="U193" i="5"/>
  <c r="T193" i="5"/>
  <c r="S193" i="5"/>
  <c r="V192" i="5"/>
  <c r="U192" i="5"/>
  <c r="T192" i="5"/>
  <c r="S192" i="5"/>
  <c r="V191" i="5"/>
  <c r="U191" i="5"/>
  <c r="T191" i="5"/>
  <c r="S191" i="5"/>
  <c r="V190" i="5"/>
  <c r="U190" i="5"/>
  <c r="T190" i="5"/>
  <c r="S190" i="5"/>
  <c r="V189" i="5"/>
  <c r="U189" i="5"/>
  <c r="T189" i="5"/>
  <c r="S189" i="5"/>
  <c r="V188" i="5"/>
  <c r="U188" i="5"/>
  <c r="T188" i="5"/>
  <c r="S188" i="5"/>
  <c r="V187" i="5"/>
  <c r="U187" i="5"/>
  <c r="T187" i="5"/>
  <c r="S187" i="5"/>
  <c r="V186" i="5"/>
  <c r="U186" i="5"/>
  <c r="T186" i="5"/>
  <c r="S186" i="5"/>
  <c r="V185" i="5"/>
  <c r="U185" i="5"/>
  <c r="T185" i="5"/>
  <c r="S185" i="5"/>
  <c r="V184" i="5"/>
  <c r="U184" i="5"/>
  <c r="T184" i="5"/>
  <c r="S184" i="5"/>
  <c r="V183" i="5"/>
  <c r="U183" i="5"/>
  <c r="T183" i="5"/>
  <c r="S183" i="5"/>
  <c r="V182" i="5"/>
  <c r="U182" i="5"/>
  <c r="T182" i="5"/>
  <c r="S182" i="5"/>
  <c r="V181" i="5"/>
  <c r="U181" i="5"/>
  <c r="T181" i="5"/>
  <c r="S181" i="5"/>
  <c r="V180" i="5"/>
  <c r="U180" i="5"/>
  <c r="T180" i="5"/>
  <c r="S180" i="5"/>
  <c r="V179" i="5"/>
  <c r="U179" i="5"/>
  <c r="T179" i="5"/>
  <c r="S179" i="5"/>
  <c r="V178" i="5"/>
  <c r="U178" i="5"/>
  <c r="T178" i="5"/>
  <c r="S178" i="5"/>
  <c r="V177" i="5"/>
  <c r="U177" i="5"/>
  <c r="T177" i="5"/>
  <c r="S177" i="5"/>
  <c r="V176" i="5"/>
  <c r="U176" i="5"/>
  <c r="T176" i="5"/>
  <c r="S176" i="5"/>
  <c r="V175" i="5"/>
  <c r="U175" i="5"/>
  <c r="T175" i="5"/>
  <c r="S175" i="5"/>
  <c r="V174" i="5"/>
  <c r="U174" i="5"/>
  <c r="T174" i="5"/>
  <c r="S174" i="5"/>
  <c r="V173" i="5"/>
  <c r="U173" i="5"/>
  <c r="T173" i="5"/>
  <c r="S173" i="5"/>
  <c r="V172" i="5"/>
  <c r="U172" i="5"/>
  <c r="T172" i="5"/>
  <c r="S172" i="5"/>
  <c r="V171" i="5"/>
  <c r="U171" i="5"/>
  <c r="T171" i="5"/>
  <c r="S171" i="5"/>
  <c r="V170" i="5"/>
  <c r="U170" i="5"/>
  <c r="T170" i="5"/>
  <c r="S170" i="5"/>
  <c r="V169" i="5"/>
  <c r="U169" i="5"/>
  <c r="T169" i="5"/>
  <c r="S169" i="5"/>
  <c r="V168" i="5"/>
  <c r="U168" i="5"/>
  <c r="T168" i="5"/>
  <c r="S168" i="5"/>
  <c r="V167" i="5"/>
  <c r="U167" i="5"/>
  <c r="T167" i="5"/>
  <c r="S167" i="5"/>
  <c r="V166" i="5"/>
  <c r="U166" i="5"/>
  <c r="T166" i="5"/>
  <c r="S166" i="5"/>
  <c r="V165" i="5"/>
  <c r="U165" i="5"/>
  <c r="T165" i="5"/>
  <c r="S165" i="5"/>
  <c r="V164" i="5"/>
  <c r="U164" i="5"/>
  <c r="T164" i="5"/>
  <c r="S164" i="5"/>
  <c r="V163" i="5"/>
  <c r="U163" i="5"/>
  <c r="T163" i="5"/>
  <c r="S163" i="5"/>
  <c r="V162" i="5"/>
  <c r="U162" i="5"/>
  <c r="T162" i="5"/>
  <c r="S162" i="5"/>
  <c r="V161" i="5"/>
  <c r="U161" i="5"/>
  <c r="T161" i="5"/>
  <c r="S161" i="5"/>
  <c r="V160" i="5"/>
  <c r="U160" i="5"/>
  <c r="T160" i="5"/>
  <c r="S160" i="5"/>
  <c r="V159" i="5"/>
  <c r="U159" i="5"/>
  <c r="T159" i="5"/>
  <c r="S159" i="5"/>
  <c r="V158" i="5"/>
  <c r="U158" i="5"/>
  <c r="T158" i="5"/>
  <c r="S158" i="5"/>
  <c r="V157" i="5"/>
  <c r="U157" i="5"/>
  <c r="T157" i="5"/>
  <c r="S157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5" i="5"/>
  <c r="U145" i="5"/>
  <c r="T145" i="5"/>
  <c r="S145" i="5"/>
  <c r="V144" i="5"/>
  <c r="U144" i="5"/>
  <c r="T144" i="5"/>
  <c r="S144" i="5"/>
  <c r="V143" i="5"/>
  <c r="U143" i="5"/>
  <c r="T143" i="5"/>
  <c r="S143" i="5"/>
  <c r="V142" i="5"/>
  <c r="U142" i="5"/>
  <c r="T142" i="5"/>
  <c r="S142" i="5"/>
  <c r="V141" i="5"/>
  <c r="U141" i="5"/>
  <c r="T141" i="5"/>
  <c r="S141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6" i="5"/>
  <c r="U116" i="5"/>
  <c r="T116" i="5"/>
  <c r="S116" i="5"/>
  <c r="V115" i="5"/>
  <c r="U115" i="5"/>
  <c r="T115" i="5"/>
  <c r="S115" i="5"/>
  <c r="V114" i="5"/>
  <c r="U114" i="5"/>
  <c r="T114" i="5"/>
  <c r="S114" i="5"/>
  <c r="D114" i="5"/>
  <c r="V113" i="5"/>
  <c r="U113" i="5"/>
  <c r="T113" i="5"/>
  <c r="S113" i="5"/>
  <c r="D113" i="5"/>
  <c r="V112" i="5"/>
  <c r="U112" i="5"/>
  <c r="T112" i="5"/>
  <c r="S112" i="5"/>
  <c r="D112" i="5"/>
  <c r="V111" i="5"/>
  <c r="U111" i="5"/>
  <c r="T111" i="5"/>
  <c r="S111" i="5"/>
  <c r="D111" i="5"/>
  <c r="V110" i="5"/>
  <c r="U110" i="5"/>
  <c r="T110" i="5"/>
  <c r="S110" i="5"/>
  <c r="D110" i="5"/>
  <c r="V109" i="5"/>
  <c r="U109" i="5"/>
  <c r="T109" i="5"/>
  <c r="S109" i="5"/>
  <c r="D109" i="5"/>
  <c r="V108" i="5"/>
  <c r="U108" i="5"/>
  <c r="T108" i="5"/>
  <c r="S108" i="5"/>
  <c r="D108" i="5"/>
  <c r="V107" i="5"/>
  <c r="U107" i="5"/>
  <c r="T107" i="5"/>
  <c r="S107" i="5"/>
  <c r="D107" i="5"/>
  <c r="V106" i="5"/>
  <c r="U106" i="5"/>
  <c r="T106" i="5"/>
  <c r="S106" i="5"/>
  <c r="D106" i="5"/>
  <c r="V105" i="5"/>
  <c r="U105" i="5"/>
  <c r="T105" i="5"/>
  <c r="S105" i="5"/>
  <c r="D105" i="5"/>
  <c r="V104" i="5"/>
  <c r="U104" i="5"/>
  <c r="T104" i="5"/>
  <c r="S104" i="5"/>
  <c r="D104" i="5"/>
  <c r="V103" i="5"/>
  <c r="U103" i="5"/>
  <c r="T103" i="5"/>
  <c r="S103" i="5"/>
  <c r="D103" i="5"/>
  <c r="V102" i="5"/>
  <c r="U102" i="5"/>
  <c r="T102" i="5"/>
  <c r="S102" i="5"/>
  <c r="D102" i="5"/>
  <c r="V101" i="5"/>
  <c r="U101" i="5"/>
  <c r="T101" i="5"/>
  <c r="S101" i="5"/>
  <c r="D101" i="5"/>
  <c r="V100" i="5"/>
  <c r="U100" i="5"/>
  <c r="T100" i="5"/>
  <c r="S100" i="5"/>
  <c r="D100" i="5"/>
  <c r="V99" i="5"/>
  <c r="U99" i="5"/>
  <c r="T99" i="5"/>
  <c r="S99" i="5"/>
  <c r="D99" i="5"/>
  <c r="V98" i="5"/>
  <c r="U98" i="5"/>
  <c r="T98" i="5"/>
  <c r="S98" i="5"/>
  <c r="D98" i="5"/>
  <c r="V97" i="5"/>
  <c r="U97" i="5"/>
  <c r="T97" i="5"/>
  <c r="S97" i="5"/>
  <c r="D97" i="5"/>
  <c r="V96" i="5"/>
  <c r="U96" i="5"/>
  <c r="T96" i="5"/>
  <c r="S96" i="5"/>
  <c r="D96" i="5"/>
  <c r="V95" i="5"/>
  <c r="U95" i="5"/>
  <c r="T95" i="5"/>
  <c r="S95" i="5"/>
  <c r="V94" i="5"/>
  <c r="U94" i="5"/>
  <c r="T94" i="5"/>
  <c r="S94" i="5"/>
  <c r="V93" i="5"/>
  <c r="U93" i="5"/>
  <c r="T93" i="5"/>
  <c r="S93" i="5"/>
  <c r="V92" i="5"/>
  <c r="U92" i="5"/>
  <c r="T92" i="5"/>
  <c r="S92" i="5"/>
  <c r="V91" i="5"/>
  <c r="U91" i="5"/>
  <c r="T91" i="5"/>
  <c r="S91" i="5"/>
  <c r="V90" i="5"/>
  <c r="U90" i="5"/>
  <c r="T90" i="5"/>
  <c r="S90" i="5"/>
  <c r="V89" i="5"/>
  <c r="U89" i="5"/>
  <c r="T89" i="5"/>
  <c r="S89" i="5"/>
  <c r="D89" i="5"/>
  <c r="V88" i="5"/>
  <c r="U88" i="5"/>
  <c r="T88" i="5"/>
  <c r="S88" i="5"/>
  <c r="D88" i="5"/>
  <c r="V87" i="5"/>
  <c r="U87" i="5"/>
  <c r="T87" i="5"/>
  <c r="S87" i="5"/>
  <c r="D87" i="5"/>
  <c r="V86" i="5"/>
  <c r="U86" i="5"/>
  <c r="T86" i="5"/>
  <c r="S86" i="5"/>
  <c r="D86" i="5"/>
  <c r="V85" i="5"/>
  <c r="U85" i="5"/>
  <c r="T85" i="5"/>
  <c r="S85" i="5"/>
  <c r="D85" i="5"/>
  <c r="V84" i="5"/>
  <c r="U84" i="5"/>
  <c r="T84" i="5"/>
  <c r="S84" i="5"/>
  <c r="D84" i="5"/>
  <c r="V83" i="5"/>
  <c r="U83" i="5"/>
  <c r="T83" i="5"/>
  <c r="S83" i="5"/>
  <c r="D83" i="5"/>
  <c r="V82" i="5"/>
  <c r="U82" i="5"/>
  <c r="T82" i="5"/>
  <c r="S82" i="5"/>
  <c r="D82" i="5"/>
  <c r="V81" i="5"/>
  <c r="U81" i="5"/>
  <c r="T81" i="5"/>
  <c r="S81" i="5"/>
  <c r="D81" i="5"/>
  <c r="V80" i="5"/>
  <c r="U80" i="5"/>
  <c r="T80" i="5"/>
  <c r="S80" i="5"/>
  <c r="D80" i="5"/>
  <c r="V79" i="5"/>
  <c r="U79" i="5"/>
  <c r="T79" i="5"/>
  <c r="S79" i="5"/>
  <c r="D79" i="5"/>
  <c r="V78" i="5"/>
  <c r="U78" i="5"/>
  <c r="T78" i="5"/>
  <c r="S78" i="5"/>
  <c r="D78" i="5"/>
  <c r="V77" i="5"/>
  <c r="U77" i="5"/>
  <c r="T77" i="5"/>
  <c r="S77" i="5"/>
  <c r="D77" i="5"/>
  <c r="V76" i="5"/>
  <c r="U76" i="5"/>
  <c r="T76" i="5"/>
  <c r="S76" i="5"/>
  <c r="D76" i="5"/>
  <c r="V75" i="5"/>
  <c r="U75" i="5"/>
  <c r="T75" i="5"/>
  <c r="S75" i="5"/>
  <c r="D75" i="5"/>
  <c r="V74" i="5"/>
  <c r="U74" i="5"/>
  <c r="T74" i="5"/>
  <c r="S74" i="5"/>
  <c r="D74" i="5"/>
  <c r="V73" i="5"/>
  <c r="U73" i="5"/>
  <c r="T73" i="5"/>
  <c r="S73" i="5"/>
  <c r="D73" i="5"/>
  <c r="V72" i="5"/>
  <c r="U72" i="5"/>
  <c r="T72" i="5"/>
  <c r="S72" i="5"/>
  <c r="D72" i="5"/>
  <c r="V71" i="5"/>
  <c r="U71" i="5"/>
  <c r="T71" i="5"/>
  <c r="S71" i="5"/>
  <c r="D71" i="5"/>
  <c r="V70" i="5"/>
  <c r="U70" i="5"/>
  <c r="T70" i="5"/>
  <c r="S70" i="5"/>
  <c r="D70" i="5"/>
  <c r="V69" i="5"/>
  <c r="U69" i="5"/>
  <c r="T69" i="5"/>
  <c r="S69" i="5"/>
  <c r="D69" i="5"/>
  <c r="V68" i="5"/>
  <c r="U68" i="5"/>
  <c r="T68" i="5"/>
  <c r="S68" i="5"/>
  <c r="D68" i="5"/>
  <c r="V67" i="5"/>
  <c r="U67" i="5"/>
  <c r="T67" i="5"/>
  <c r="S67" i="5"/>
  <c r="D67" i="5"/>
  <c r="V66" i="5"/>
  <c r="U66" i="5"/>
  <c r="T66" i="5"/>
  <c r="S66" i="5"/>
  <c r="D66" i="5"/>
  <c r="V65" i="5"/>
  <c r="U65" i="5"/>
  <c r="T65" i="5"/>
  <c r="S65" i="5"/>
  <c r="D65" i="5"/>
  <c r="V64" i="5"/>
  <c r="U64" i="5"/>
  <c r="T64" i="5"/>
  <c r="S64" i="5"/>
  <c r="D64" i="5"/>
  <c r="V63" i="5"/>
  <c r="U63" i="5"/>
  <c r="T63" i="5"/>
  <c r="S63" i="5"/>
  <c r="D63" i="5"/>
  <c r="V62" i="5"/>
  <c r="U62" i="5"/>
  <c r="T62" i="5"/>
  <c r="S62" i="5"/>
  <c r="D62" i="5"/>
  <c r="V61" i="5"/>
  <c r="U61" i="5"/>
  <c r="T61" i="5"/>
  <c r="S61" i="5"/>
  <c r="D61" i="5"/>
  <c r="V60" i="5"/>
  <c r="U60" i="5"/>
  <c r="T60" i="5"/>
  <c r="S60" i="5"/>
  <c r="D60" i="5"/>
  <c r="V59" i="5"/>
  <c r="U59" i="5"/>
  <c r="T59" i="5"/>
  <c r="S59" i="5"/>
  <c r="D59" i="5"/>
  <c r="V58" i="5"/>
  <c r="U58" i="5"/>
  <c r="T58" i="5"/>
  <c r="S58" i="5"/>
  <c r="D58" i="5"/>
  <c r="V57" i="5"/>
  <c r="U57" i="5"/>
  <c r="T57" i="5"/>
  <c r="S57" i="5"/>
  <c r="D57" i="5"/>
  <c r="V56" i="5"/>
  <c r="U56" i="5"/>
  <c r="T56" i="5"/>
  <c r="S56" i="5"/>
  <c r="D56" i="5"/>
  <c r="V55" i="5"/>
  <c r="U55" i="5"/>
  <c r="T55" i="5"/>
  <c r="S55" i="5"/>
  <c r="D55" i="5"/>
  <c r="V54" i="5"/>
  <c r="U54" i="5"/>
  <c r="T54" i="5"/>
  <c r="S54" i="5"/>
  <c r="D54" i="5"/>
  <c r="V53" i="5"/>
  <c r="U53" i="5"/>
  <c r="T53" i="5"/>
  <c r="S53" i="5"/>
  <c r="D53" i="5"/>
  <c r="V52" i="5"/>
  <c r="U52" i="5"/>
  <c r="T52" i="5"/>
  <c r="S52" i="5"/>
  <c r="D52" i="5"/>
  <c r="V51" i="5"/>
  <c r="U51" i="5"/>
  <c r="T51" i="5"/>
  <c r="S51" i="5"/>
  <c r="D51" i="5"/>
  <c r="V50" i="5"/>
  <c r="U50" i="5"/>
  <c r="T50" i="5"/>
  <c r="S50" i="5"/>
  <c r="D50" i="5"/>
  <c r="V49" i="5"/>
  <c r="U49" i="5"/>
  <c r="T49" i="5"/>
  <c r="S49" i="5"/>
  <c r="D49" i="5"/>
  <c r="V48" i="5"/>
  <c r="U48" i="5"/>
  <c r="T48" i="5"/>
  <c r="S48" i="5"/>
  <c r="D48" i="5"/>
  <c r="V47" i="5"/>
  <c r="U47" i="5"/>
  <c r="T47" i="5"/>
  <c r="S47" i="5"/>
  <c r="D47" i="5"/>
  <c r="V46" i="5"/>
  <c r="U46" i="5"/>
  <c r="T46" i="5"/>
  <c r="S46" i="5"/>
  <c r="D46" i="5"/>
  <c r="V45" i="5"/>
  <c r="U45" i="5"/>
  <c r="T45" i="5"/>
  <c r="S45" i="5"/>
  <c r="D45" i="5"/>
  <c r="V44" i="5"/>
  <c r="U44" i="5"/>
  <c r="T44" i="5"/>
  <c r="S44" i="5"/>
  <c r="D44" i="5"/>
  <c r="V43" i="5"/>
  <c r="U43" i="5"/>
  <c r="T43" i="5"/>
  <c r="S43" i="5"/>
  <c r="D43" i="5"/>
  <c r="V42" i="5"/>
  <c r="U42" i="5"/>
  <c r="T42" i="5"/>
  <c r="S42" i="5"/>
  <c r="D42" i="5"/>
  <c r="V41" i="5"/>
  <c r="U41" i="5"/>
  <c r="T41" i="5"/>
  <c r="S41" i="5"/>
  <c r="D41" i="5"/>
  <c r="V40" i="5"/>
  <c r="U40" i="5"/>
  <c r="T40" i="5"/>
  <c r="S40" i="5"/>
  <c r="D40" i="5"/>
  <c r="V39" i="5"/>
  <c r="U39" i="5"/>
  <c r="T39" i="5"/>
  <c r="S39" i="5"/>
  <c r="D39" i="5"/>
  <c r="V38" i="5"/>
  <c r="U38" i="5"/>
  <c r="T38" i="5"/>
  <c r="S38" i="5"/>
  <c r="D38" i="5"/>
  <c r="V37" i="5"/>
  <c r="U37" i="5"/>
  <c r="T37" i="5"/>
  <c r="S37" i="5"/>
  <c r="D37" i="5"/>
  <c r="V36" i="5"/>
  <c r="U36" i="5"/>
  <c r="T36" i="5"/>
  <c r="S36" i="5"/>
  <c r="D36" i="5"/>
  <c r="V35" i="5"/>
  <c r="U35" i="5"/>
  <c r="T35" i="5"/>
  <c r="S35" i="5"/>
  <c r="D35" i="5"/>
  <c r="V34" i="5"/>
  <c r="U34" i="5"/>
  <c r="T34" i="5"/>
  <c r="S34" i="5"/>
  <c r="D34" i="5"/>
  <c r="V33" i="5"/>
  <c r="U33" i="5"/>
  <c r="T33" i="5"/>
  <c r="S33" i="5"/>
  <c r="D33" i="5"/>
  <c r="V32" i="5"/>
  <c r="U32" i="5"/>
  <c r="T32" i="5"/>
  <c r="S32" i="5"/>
  <c r="D32" i="5"/>
  <c r="V31" i="5"/>
  <c r="U31" i="5"/>
  <c r="T31" i="5"/>
  <c r="S31" i="5"/>
  <c r="D31" i="5"/>
  <c r="V30" i="5"/>
  <c r="U30" i="5"/>
  <c r="T30" i="5"/>
  <c r="S30" i="5"/>
  <c r="D30" i="5"/>
  <c r="V29" i="5"/>
  <c r="U29" i="5"/>
  <c r="T29" i="5"/>
  <c r="S29" i="5"/>
  <c r="D29" i="5"/>
  <c r="V28" i="5"/>
  <c r="U28" i="5"/>
  <c r="T28" i="5"/>
  <c r="S28" i="5"/>
  <c r="D28" i="5"/>
  <c r="V27" i="5"/>
  <c r="U27" i="5"/>
  <c r="T27" i="5"/>
  <c r="S27" i="5"/>
  <c r="D27" i="5"/>
  <c r="V26" i="5"/>
  <c r="U26" i="5"/>
  <c r="T26" i="5"/>
  <c r="S26" i="5"/>
  <c r="D26" i="5"/>
  <c r="V25" i="5"/>
  <c r="U25" i="5"/>
  <c r="T25" i="5"/>
  <c r="S25" i="5"/>
  <c r="D25" i="5"/>
  <c r="V24" i="5"/>
  <c r="U24" i="5"/>
  <c r="T24" i="5"/>
  <c r="S24" i="5"/>
  <c r="D24" i="5"/>
  <c r="V23" i="5"/>
  <c r="U23" i="5"/>
  <c r="T23" i="5"/>
  <c r="S23" i="5"/>
  <c r="D23" i="5"/>
  <c r="V22" i="5"/>
  <c r="U22" i="5"/>
  <c r="T22" i="5"/>
  <c r="S22" i="5"/>
  <c r="D22" i="5"/>
  <c r="V21" i="5"/>
  <c r="U21" i="5"/>
  <c r="T21" i="5"/>
  <c r="S21" i="5"/>
  <c r="D21" i="5"/>
  <c r="V20" i="5"/>
  <c r="U20" i="5"/>
  <c r="T20" i="5"/>
  <c r="S20" i="5"/>
  <c r="D20" i="5"/>
  <c r="V19" i="5"/>
  <c r="U19" i="5"/>
  <c r="T19" i="5"/>
  <c r="S19" i="5"/>
  <c r="D19" i="5"/>
  <c r="V18" i="5"/>
  <c r="U18" i="5"/>
  <c r="T18" i="5"/>
  <c r="S18" i="5"/>
  <c r="D18" i="5"/>
  <c r="V17" i="5"/>
  <c r="U17" i="5"/>
  <c r="T17" i="5"/>
  <c r="S17" i="5"/>
  <c r="D17" i="5"/>
  <c r="V16" i="5"/>
  <c r="U16" i="5"/>
  <c r="T16" i="5"/>
  <c r="S16" i="5"/>
  <c r="D16" i="5"/>
  <c r="V15" i="5"/>
  <c r="U15" i="5"/>
  <c r="T15" i="5"/>
  <c r="S15" i="5"/>
  <c r="D15" i="5"/>
  <c r="V14" i="5"/>
  <c r="U14" i="5"/>
  <c r="T14" i="5"/>
  <c r="S14" i="5"/>
  <c r="D14" i="5"/>
  <c r="V13" i="5"/>
  <c r="U13" i="5"/>
  <c r="T13" i="5"/>
  <c r="S13" i="5"/>
  <c r="D13" i="5"/>
  <c r="V12" i="5"/>
  <c r="U12" i="5"/>
  <c r="T12" i="5"/>
  <c r="S12" i="5"/>
  <c r="D12" i="5"/>
  <c r="V11" i="5"/>
  <c r="U11" i="5"/>
  <c r="T11" i="5"/>
  <c r="S11" i="5"/>
  <c r="D11" i="5"/>
  <c r="V10" i="5"/>
  <c r="U10" i="5"/>
  <c r="T10" i="5"/>
  <c r="S10" i="5"/>
  <c r="D10" i="5"/>
  <c r="V9" i="5"/>
  <c r="U9" i="5"/>
  <c r="T9" i="5"/>
  <c r="S9" i="5"/>
  <c r="D9" i="5"/>
  <c r="V8" i="5"/>
  <c r="U8" i="5"/>
  <c r="T8" i="5"/>
  <c r="S8" i="5"/>
  <c r="D8" i="5"/>
  <c r="V7" i="5"/>
  <c r="U7" i="5"/>
  <c r="T7" i="5"/>
  <c r="S7" i="5"/>
  <c r="D7" i="5"/>
  <c r="V6" i="5"/>
  <c r="U6" i="5"/>
  <c r="T6" i="5"/>
  <c r="S6" i="5"/>
  <c r="D6" i="5"/>
  <c r="V5" i="5"/>
  <c r="U5" i="5"/>
  <c r="T5" i="5"/>
  <c r="S5" i="5"/>
  <c r="D5" i="5"/>
  <c r="V4" i="5"/>
  <c r="U4" i="5"/>
  <c r="T4" i="5"/>
  <c r="S4" i="5"/>
  <c r="D4" i="5"/>
  <c r="V3" i="5"/>
  <c r="U3" i="5"/>
  <c r="T3" i="5"/>
  <c r="S3" i="5"/>
  <c r="D3" i="5"/>
  <c r="V2" i="5"/>
  <c r="U2" i="5"/>
  <c r="T2" i="5"/>
  <c r="S2" i="5"/>
  <c r="D2" i="5"/>
  <c r="P6" i="4"/>
  <c r="O6" i="4"/>
  <c r="N6" i="4"/>
  <c r="L6" i="4"/>
  <c r="E6" i="4"/>
  <c r="D6" i="4"/>
  <c r="J37" i="10"/>
  <c r="J36" i="10"/>
  <c r="J35" i="10"/>
  <c r="J34" i="10"/>
  <c r="J33" i="10"/>
  <c r="J32" i="10"/>
  <c r="J31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38" i="10"/>
  <c r="P7" i="4"/>
  <c r="O7" i="4"/>
  <c r="N7" i="4"/>
  <c r="L7" i="4"/>
  <c r="E7" i="4"/>
  <c r="D7" i="4"/>
  <c r="V231" i="5"/>
  <c r="U231" i="5"/>
  <c r="T231" i="5"/>
  <c r="B9" i="31"/>
  <c r="G2" i="31"/>
  <c r="P37" i="4"/>
  <c r="O37" i="4"/>
  <c r="N37" i="4"/>
  <c r="L37" i="4"/>
  <c r="E37" i="4"/>
  <c r="D37" i="4"/>
  <c r="P36" i="4"/>
  <c r="O36" i="4"/>
  <c r="N36" i="4"/>
  <c r="L36" i="4"/>
  <c r="E36" i="4"/>
  <c r="D36" i="4"/>
  <c r="P35" i="4"/>
  <c r="O35" i="4"/>
  <c r="N35" i="4"/>
  <c r="L35" i="4"/>
  <c r="E35" i="4"/>
  <c r="D35" i="4"/>
  <c r="P34" i="4"/>
  <c r="O34" i="4"/>
  <c r="N34" i="4"/>
  <c r="L34" i="4"/>
  <c r="E34" i="4"/>
  <c r="D34" i="4"/>
  <c r="P33" i="4"/>
  <c r="O33" i="4"/>
  <c r="N33" i="4"/>
  <c r="L33" i="4"/>
  <c r="E33" i="4"/>
  <c r="D33" i="4"/>
  <c r="P32" i="4"/>
  <c r="O32" i="4"/>
  <c r="N32" i="4"/>
  <c r="L32" i="4"/>
  <c r="E32" i="4"/>
  <c r="D32" i="4"/>
  <c r="P31" i="4"/>
  <c r="O31" i="4"/>
  <c r="N31" i="4"/>
  <c r="L31" i="4"/>
  <c r="E31" i="4"/>
  <c r="D31" i="4"/>
  <c r="P30" i="4"/>
  <c r="O30" i="4"/>
  <c r="N30" i="4"/>
  <c r="L30" i="4"/>
  <c r="E30" i="4"/>
  <c r="D30" i="4"/>
  <c r="P29" i="4"/>
  <c r="O29" i="4"/>
  <c r="N29" i="4"/>
  <c r="L29" i="4"/>
  <c r="E29" i="4"/>
  <c r="D29" i="4"/>
  <c r="P28" i="4"/>
  <c r="O28" i="4"/>
  <c r="N28" i="4"/>
  <c r="L28" i="4"/>
  <c r="E28" i="4"/>
  <c r="D28" i="4"/>
  <c r="P27" i="4"/>
  <c r="O27" i="4"/>
  <c r="N27" i="4"/>
  <c r="L27" i="4"/>
  <c r="E27" i="4"/>
  <c r="D27" i="4"/>
  <c r="P26" i="4"/>
  <c r="O26" i="4"/>
  <c r="N26" i="4"/>
  <c r="L26" i="4"/>
  <c r="E26" i="4"/>
  <c r="D26" i="4"/>
  <c r="P25" i="4"/>
  <c r="O25" i="4"/>
  <c r="N25" i="4"/>
  <c r="L25" i="4"/>
  <c r="E25" i="4"/>
  <c r="D25" i="4"/>
  <c r="P24" i="4"/>
  <c r="O24" i="4"/>
  <c r="N24" i="4"/>
  <c r="L24" i="4"/>
  <c r="E24" i="4"/>
  <c r="D24" i="4"/>
  <c r="P23" i="4"/>
  <c r="O23" i="4"/>
  <c r="N23" i="4"/>
  <c r="L23" i="4"/>
  <c r="E23" i="4"/>
  <c r="D23" i="4"/>
  <c r="P22" i="4"/>
  <c r="O22" i="4"/>
  <c r="N22" i="4"/>
  <c r="L22" i="4"/>
  <c r="E22" i="4"/>
  <c r="D22" i="4"/>
  <c r="P21" i="4"/>
  <c r="O21" i="4"/>
  <c r="N21" i="4"/>
  <c r="L21" i="4"/>
  <c r="E21" i="4"/>
  <c r="D21" i="4"/>
  <c r="P20" i="4"/>
  <c r="O20" i="4"/>
  <c r="N20" i="4"/>
  <c r="L20" i="4"/>
  <c r="E20" i="4"/>
  <c r="D20" i="4"/>
  <c r="P19" i="4"/>
  <c r="O19" i="4"/>
  <c r="N19" i="4"/>
  <c r="L19" i="4"/>
  <c r="E19" i="4"/>
  <c r="D19" i="4"/>
  <c r="P18" i="4"/>
  <c r="O18" i="4"/>
  <c r="N18" i="4"/>
  <c r="L18" i="4"/>
  <c r="E18" i="4"/>
  <c r="D18" i="4"/>
  <c r="K2" i="10" l="1" a="1"/>
  <c r="K2" i="10" s="1"/>
  <c r="K3" i="10" a="1"/>
  <c r="K3" i="10" s="1"/>
  <c r="K4" i="10" a="1"/>
  <c r="K4" i="10" s="1"/>
  <c r="K24" i="10" a="1"/>
  <c r="K24" i="10" s="1"/>
  <c r="K5" i="10" a="1"/>
  <c r="K5" i="10" s="1"/>
  <c r="K10" i="10" a="1"/>
  <c r="K10" i="10" s="1"/>
  <c r="K14" i="10" a="1"/>
  <c r="K14" i="10" s="1"/>
  <c r="K25" i="10" a="1"/>
  <c r="K25" i="10" s="1"/>
  <c r="K26" i="10" a="1"/>
  <c r="K26" i="10" s="1"/>
  <c r="K15" i="10" a="1"/>
  <c r="K15" i="10" s="1"/>
  <c r="K27" i="10" a="1"/>
  <c r="K27" i="10" s="1"/>
  <c r="K17" i="10" a="1"/>
  <c r="K17" i="10" s="1"/>
  <c r="K8" i="10" a="1"/>
  <c r="K8" i="10" s="1"/>
  <c r="K19" i="10" a="1"/>
  <c r="K19" i="10" s="1"/>
  <c r="K23" i="10" a="1"/>
  <c r="K23" i="10" s="1"/>
  <c r="K16" i="10" a="1"/>
  <c r="K16" i="10" s="1"/>
  <c r="K18" i="10" a="1"/>
  <c r="K18" i="10" s="1"/>
  <c r="K20" i="10" a="1"/>
  <c r="K20" i="10" s="1"/>
  <c r="K21" i="10" a="1"/>
  <c r="K21" i="10" s="1"/>
  <c r="K22" i="10" a="1"/>
  <c r="K22" i="10" s="1"/>
  <c r="K9" i="10" a="1"/>
  <c r="K9" i="10" s="1"/>
  <c r="K28" i="10" a="1"/>
  <c r="K28" i="10" s="1"/>
  <c r="K29" i="10" a="1"/>
  <c r="K29" i="10" s="1"/>
  <c r="K6" i="10" a="1"/>
  <c r="K6" i="10" s="1"/>
  <c r="K7" i="10" a="1"/>
  <c r="K7" i="10" s="1"/>
  <c r="K11" i="10" a="1"/>
  <c r="K11" i="10" s="1"/>
  <c r="K12" i="10" a="1"/>
  <c r="K12" i="10" s="1"/>
  <c r="K13" i="10" a="1"/>
  <c r="K13" i="10" s="1"/>
  <c r="B14" i="33"/>
  <c r="B15" i="33"/>
  <c r="N15" i="33"/>
  <c r="P15" i="33"/>
  <c r="L16" i="33"/>
  <c r="P16" i="33"/>
  <c r="L17" i="33"/>
  <c r="P17" i="33"/>
  <c r="B18" i="33"/>
  <c r="B19" i="33"/>
  <c r="N14" i="33"/>
  <c r="P14" i="33"/>
  <c r="C15" i="33"/>
  <c r="L15" i="33"/>
  <c r="C16" i="33"/>
  <c r="N16" i="33"/>
  <c r="C17" i="33"/>
  <c r="N17" i="33"/>
  <c r="C18" i="33"/>
  <c r="L18" i="33"/>
  <c r="C19" i="33"/>
  <c r="P45" i="4"/>
  <c r="B17" i="33" l="1"/>
  <c r="L14" i="33"/>
  <c r="L19" i="33"/>
  <c r="B16" i="33"/>
  <c r="F2" i="31"/>
  <c r="B3" i="31"/>
  <c r="C3" i="31"/>
  <c r="B4" i="31"/>
  <c r="C4" i="31"/>
  <c r="B5" i="31"/>
  <c r="C5" i="31"/>
  <c r="B6" i="31"/>
  <c r="C6" i="31"/>
  <c r="B7" i="31"/>
  <c r="C7" i="31"/>
  <c r="C8" i="31"/>
  <c r="C9" i="31"/>
  <c r="C10" i="31"/>
  <c r="C11" i="31"/>
  <c r="C13" i="31"/>
  <c r="C14" i="31"/>
  <c r="D4" i="4"/>
  <c r="D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17" i="4"/>
  <c r="D16" i="4"/>
  <c r="D15" i="4"/>
  <c r="D14" i="4"/>
  <c r="D13" i="4"/>
  <c r="D12" i="4"/>
  <c r="D11" i="4"/>
  <c r="D10" i="4"/>
  <c r="D9" i="4"/>
  <c r="D8" i="4"/>
  <c r="D5" i="4"/>
  <c r="D3" i="4"/>
  <c r="P3" i="4"/>
  <c r="P4" i="4"/>
  <c r="P5" i="4"/>
  <c r="P8" i="4"/>
  <c r="P9" i="4"/>
  <c r="P10" i="4"/>
  <c r="P11" i="4"/>
  <c r="P12" i="4"/>
  <c r="P13" i="4"/>
  <c r="P14" i="4"/>
  <c r="P15" i="4"/>
  <c r="P16" i="4"/>
  <c r="P17" i="4"/>
  <c r="P38" i="4"/>
  <c r="P39" i="4"/>
  <c r="P40" i="4"/>
  <c r="P41" i="4"/>
  <c r="P42" i="4"/>
  <c r="P43" i="4"/>
  <c r="P44" i="4"/>
  <c r="P46" i="4"/>
  <c r="P47" i="4"/>
  <c r="P48" i="4"/>
  <c r="P49" i="4"/>
  <c r="P50" i="4"/>
  <c r="P51" i="4"/>
  <c r="P2" i="4"/>
  <c r="E10" i="4"/>
  <c r="E3" i="4"/>
  <c r="E4" i="4"/>
  <c r="E5" i="4"/>
  <c r="E8" i="4"/>
  <c r="E9" i="4"/>
  <c r="E11" i="4"/>
  <c r="E12" i="4"/>
  <c r="E13" i="4"/>
  <c r="E14" i="4"/>
  <c r="E15" i="4"/>
  <c r="E16" i="4"/>
  <c r="E1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O51" i="4"/>
  <c r="L51" i="4"/>
  <c r="O50" i="4"/>
  <c r="L50" i="4"/>
  <c r="O49" i="4"/>
  <c r="L49" i="4"/>
  <c r="O48" i="4"/>
  <c r="L48" i="4"/>
  <c r="O47" i="4"/>
  <c r="L47" i="4"/>
  <c r="O46" i="4"/>
  <c r="L46" i="4"/>
  <c r="O45" i="4"/>
  <c r="L45" i="4"/>
  <c r="O44" i="4"/>
  <c r="L44" i="4"/>
  <c r="O43" i="4"/>
  <c r="L43" i="4"/>
  <c r="O42" i="4"/>
  <c r="L42" i="4"/>
  <c r="O41" i="4"/>
  <c r="L41" i="4"/>
  <c r="O40" i="4"/>
  <c r="L40" i="4"/>
  <c r="O39" i="4"/>
  <c r="L39" i="4"/>
  <c r="O38" i="4"/>
  <c r="L38" i="4"/>
  <c r="O17" i="4"/>
  <c r="L17" i="4"/>
  <c r="O16" i="4"/>
  <c r="L16" i="4"/>
  <c r="O15" i="4"/>
  <c r="L15" i="4"/>
  <c r="O14" i="4"/>
  <c r="L14" i="4"/>
  <c r="O13" i="4"/>
  <c r="L13" i="4"/>
  <c r="O12" i="4"/>
  <c r="L12" i="4"/>
  <c r="O11" i="4"/>
  <c r="L11" i="4"/>
  <c r="O10" i="4"/>
  <c r="L10" i="4"/>
  <c r="O9" i="4"/>
  <c r="L9" i="4"/>
  <c r="O8" i="4"/>
  <c r="L8" i="4"/>
  <c r="O5" i="4"/>
  <c r="L5" i="4"/>
  <c r="O4" i="4"/>
  <c r="L4" i="4"/>
  <c r="O3" i="4"/>
  <c r="L3" i="4"/>
  <c r="O2" i="4"/>
  <c r="L2" i="4"/>
  <c r="C2" i="28"/>
  <c r="B2" i="28"/>
  <c r="C1" i="28"/>
  <c r="B1" i="28"/>
  <c r="N14" i="4"/>
  <c r="N47" i="4"/>
  <c r="N15" i="4"/>
  <c r="N9" i="4"/>
  <c r="N50" i="4"/>
  <c r="N41" i="4"/>
  <c r="N4" i="4"/>
  <c r="N40" i="4"/>
  <c r="N8" i="4"/>
  <c r="N17" i="4"/>
  <c r="N38" i="4"/>
  <c r="N46" i="4"/>
  <c r="N48" i="4"/>
  <c r="N45" i="4"/>
  <c r="N12" i="4"/>
  <c r="N49" i="4"/>
  <c r="N10" i="4"/>
  <c r="N11" i="4"/>
  <c r="N5" i="4"/>
  <c r="N16" i="4"/>
  <c r="N3" i="4"/>
  <c r="N44" i="4"/>
  <c r="N51" i="4"/>
  <c r="N42" i="4"/>
  <c r="N13" i="4"/>
  <c r="N2" i="4"/>
  <c r="N43" i="4"/>
  <c r="N39" i="4"/>
  <c r="K35" i="10" l="1" a="1"/>
  <c r="K35" i="10" s="1"/>
  <c r="K36" i="10" a="1"/>
  <c r="K36" i="10" s="1"/>
  <c r="K38" i="10" a="1"/>
  <c r="K38" i="10" s="1"/>
  <c r="K37" i="10" a="1"/>
  <c r="K37" i="10" s="1"/>
  <c r="K31" i="10" a="1"/>
  <c r="K31" i="10" s="1"/>
  <c r="K32" i="10" a="1"/>
  <c r="K32" i="10" s="1"/>
  <c r="K34" i="10" a="1"/>
  <c r="K34" i="10" s="1"/>
  <c r="K33" i="10" a="1"/>
  <c r="K33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<sst xmlns="http://schemas.openxmlformats.org/spreadsheetml/2006/main" count="5024" uniqueCount="2003">
  <si>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</si>
  <si>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</si>
  <si>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</si>
  <si>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</si>
  <si>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</si>
  <si>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</si>
  <si>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</si>
  <si>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</si>
  <si>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</si>
  <si>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</si>
  <si>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</si>
  <si>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</si>
  <si>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</si>
  <si>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</si>
  <si>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</si>
  <si>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中国电信天翼云2022年天翼视联资源池青海节点扩容工程</t>
    <phoneticPr fontId="45" type="noConversion"/>
  </si>
  <si>
    <t>问集成交付部项目经理</t>
  </si>
  <si>
    <t>项目编号</t>
  </si>
  <si>
    <t>22HQ000888312</t>
    <phoneticPr fontId="45" type="noConversion"/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</si>
  <si>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</si>
  <si>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</si>
  <si>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</si>
  <si>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</si>
  <si>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海东3</t>
  </si>
  <si>
    <t>省份</t>
    <phoneticPr fontId="45" type="noConversion"/>
  </si>
  <si>
    <t>青海</t>
    <phoneticPr fontId="45" type="noConversion"/>
  </si>
  <si>
    <t>市</t>
    <phoneticPr fontId="45" type="noConversion"/>
  </si>
  <si>
    <t>海东</t>
    <phoneticPr fontId="45" type="noConversion"/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</si>
  <si>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</si>
  <si>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</si>
  <si>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</si>
  <si>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</si>
  <si>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</si>
  <si>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</si>
  <si>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</si>
  <si>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</si>
  <si>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</si>
  <si>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</si>
  <si>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QHHD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</si>
  <si>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</si>
  <si>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</si>
  <si>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0003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</si>
  <si>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</si>
  <si>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</si>
  <si>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10.16.157.136</t>
    <phoneticPr fontId="45" type="noConversion"/>
  </si>
  <si>
    <t>云调采集机-1</t>
  </si>
  <si>
    <t>SNMP/NTP-2</t>
    <phoneticPr fontId="45" type="noConversion"/>
  </si>
  <si>
    <t>10.16.157.137</t>
  </si>
  <si>
    <t>云调采集机-2</t>
  </si>
  <si>
    <t>机房</t>
    <phoneticPr fontId="45" type="noConversion"/>
  </si>
  <si>
    <t>云调所属机房</t>
    <phoneticPr fontId="45" type="noConversion"/>
  </si>
  <si>
    <t>海东市电信大楼平安一层{site_name}机房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</si>
  <si>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</si>
  <si>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</si>
  <si>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</si>
  <si>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</si>
  <si>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</si>
  <si>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</si>
  <si>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</si>
  <si>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</si>
  <si>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</si>
  <si>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</si>
  <si>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</si>
  <si>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5KW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</si>
  <si>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</si>
  <si>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</si>
  <si>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</si>
  <si>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</si>
  <si>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</si>
  <si>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</si>
  <si>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</si>
  <si>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</si>
  <si>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</si>
  <si>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</si>
  <si>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</si>
  <si>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</si>
  <si>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</si>
  <si>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</si>
  <si>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</si>
  <si>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</si>
  <si>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</si>
  <si>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</si>
  <si>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</si>
  <si>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</si>
  <si>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备注</t>
    <phoneticPr fontId="45" type="noConversion"/>
  </si>
  <si>
    <t>服务器</t>
  </si>
  <si>
    <t>存储</t>
    <phoneticPr fontId="45" type="noConversion"/>
  </si>
  <si>
    <t>标准型存储服务器</t>
    <phoneticPr fontId="45" type="noConversion"/>
  </si>
  <si>
    <t>台</t>
  </si>
  <si>
    <t>标准型存储服务器-1，2*Intel Xeon Gold 5218R (20 Cores,2.10 GHz)，256G内存，2* SATA SSD+6×960GB SATA SSD+30×16TB SATA ，2块独立RAID卡，2*双口25GE，带ilo管理口，支持ROCEv2，支持IPv6。</t>
  </si>
  <si>
    <t>华三</t>
    <phoneticPr fontId="45" type="noConversion"/>
  </si>
  <si>
    <t>H3C R4300G3</t>
  </si>
  <si>
    <t>UniServer R4300 G3</t>
    <phoneticPr fontId="45" type="noConversion"/>
  </si>
  <si>
    <t>云网融合产品线</t>
    <phoneticPr fontId="45" type="noConversion"/>
  </si>
  <si>
    <t>存储服务器</t>
    <phoneticPr fontId="45" type="noConversion"/>
  </si>
  <si>
    <t>2C20核</t>
    <phoneticPr fontId="45" type="noConversion"/>
  </si>
  <si>
    <t>8*32GB</t>
    <phoneticPr fontId="45" type="noConversion"/>
  </si>
  <si>
    <t>750W</t>
  </si>
  <si>
    <t>centos7.6</t>
    <phoneticPr fontId="45" type="noConversion"/>
  </si>
  <si>
    <t>应用服务器(接入1)</t>
    <phoneticPr fontId="45" type="noConversion"/>
  </si>
  <si>
    <t>应用服务器（接入1）：2路20核，512GB内存，2×SSD＋2×8TB SATA，2*双口25GE，带ilo管理口，支持ROCEv2，支持IPv6（网卡按实际需求配置），1块RAID卡（带2G缓存）,带iLo管理口，支持IPv6。</t>
  </si>
  <si>
    <t>超聚变</t>
  </si>
  <si>
    <t>超聚变 2288HV5</t>
  </si>
  <si>
    <t>2288HV5</t>
    <phoneticPr fontId="45" type="noConversion"/>
  </si>
  <si>
    <t>计算服务器</t>
    <phoneticPr fontId="45" type="noConversion"/>
  </si>
  <si>
    <t>16*32GB</t>
    <phoneticPr fontId="45" type="noConversion"/>
  </si>
  <si>
    <t>450W</t>
  </si>
  <si>
    <t>应用服务器(服务2)</t>
    <phoneticPr fontId="45" type="noConversion"/>
  </si>
  <si>
    <t>应用服务器（服务2）：2路20核，512GB内存，2×SSD＋2×1.92TB SSD，2*双口25GE，带ilo管理口，支持ROCEv2，支持IPv6（网卡按实际需求配置），1块RAID卡（带2G缓存）,带iLo管理口，支持IPv6。</t>
  </si>
  <si>
    <t>应用服务器(控制)</t>
    <phoneticPr fontId="45" type="noConversion"/>
  </si>
  <si>
    <t>应用服务器（控制）：2路20核，512GB内存，2×SSD＋12×960GB SSD，2*双口25GE，带ilo管理口，支持ROCEv2，支持IPv6（网卡按实际需求配置），1块RAID卡（带2G缓存）,带iLo管理口，支持IPv6。</t>
  </si>
  <si>
    <t>应用服务器(管理)</t>
    <phoneticPr fontId="45" type="noConversion"/>
  </si>
  <si>
    <t>应用服务器（管理）：2路20核，512GB内存，2×SSD＋2×1.92TB SSD＋4×8TB SATA，1*双口GE+2*双口25GE，带ilo管理口，支持ROCEv2，支持IPv6（网卡按实际需求配置），1块RAID卡（带2G缓存）,带iLo管理口，支持IPv6。</t>
  </si>
  <si>
    <t>TiDB(计算层)</t>
  </si>
  <si>
    <t>TiDB(计算层)：2路20核，512GB内存，2×SSD＋2×1.92TB SSD，2*双口25GE，带ilo管理口，支持ROCEv2，支持IPv6（网卡按实际需求配置），1块RAID卡（带2G缓存），带iLo管理口，支持IPv6。</t>
  </si>
  <si>
    <t>TiKV(存储层)</t>
    <phoneticPr fontId="45" type="noConversion"/>
  </si>
  <si>
    <t>TiKV(存储层)：2路20核，512GB内存，2×SSD＋2×3.2TB NVME，2*双口25GE，带ilo管理口，支持ROCEv2，支持IPv6（网卡按实际需求配置），1块RAID卡（带2G缓存），带iLo管理口，支持IPv6。</t>
  </si>
  <si>
    <t>性能型存储</t>
    <phoneticPr fontId="45" type="noConversion"/>
  </si>
  <si>
    <t>性能型存储CPU: 2*Intel Xeon Gold 5218R (20 Cores,2.10 GHz)，256G内存，2* SATA SSD +2* 3.2TB PCIE NVMe SSD卡+12×8TB SATA，1块独立RAID卡+1块sas直通卡，1*双口GE+2*双口25GE，带ilo管理口，支持ROCEv2，支持IPv6</t>
  </si>
  <si>
    <t>DELL</t>
    <phoneticPr fontId="45" type="noConversion"/>
  </si>
  <si>
    <t>DELL R740</t>
  </si>
  <si>
    <t>R740</t>
    <phoneticPr fontId="45" type="noConversion"/>
  </si>
  <si>
    <t>650W</t>
  </si>
  <si>
    <t>应用服务器(服务1)</t>
    <phoneticPr fontId="45" type="noConversion"/>
  </si>
  <si>
    <t>应用服务器（服务1）：2路20核，512GB内存，2×SSD＋2×1.92TB SSD+2×3.2TB nvme，2*双口25GE，带ilo管理口，支持ROCEv2，支持IPv6（网卡按实际需求配置），1块RAID卡（带2G缓存）,带iLo管理口，支持IPv6。</t>
  </si>
  <si>
    <t>宿主机及AI</t>
  </si>
  <si>
    <t>高性能型存储</t>
    <phoneticPr fontId="45" type="noConversion"/>
  </si>
  <si>
    <t>高性能型存储，2*Intel Xeon Gold 6230R (26 Cores,2.1 GHz），512GB内存，2*SATA SSD +8* 7.68TB,U.2接口 NVMe SSD，1块独立RAID卡，2*双口25GE，带ilo管理口，支持ROCEv2，支持IPv6</t>
  </si>
  <si>
    <t>烽火</t>
    <phoneticPr fontId="45" type="noConversion"/>
  </si>
  <si>
    <t>FitServer R2200 V5</t>
  </si>
  <si>
    <t>2C26核</t>
    <phoneticPr fontId="45" type="noConversion"/>
  </si>
  <si>
    <t>600W</t>
  </si>
  <si>
    <t>宿主机及AI</t>
    <phoneticPr fontId="45" type="noConversion"/>
  </si>
  <si>
    <t>500W</t>
  </si>
  <si>
    <t>宿主机</t>
    <phoneticPr fontId="45" type="noConversion"/>
  </si>
  <si>
    <t>宿主机：2*Intel 6248R(24Cores，3.0GHz)，768G内存；系统盘：2×SSD，1块独立RAID卡,2G Cache，带iLo管理口，1×双口GbE网卡，2×双口25GbE网卡，支持IPv6</t>
  </si>
  <si>
    <t>业务集群宿主机</t>
    <phoneticPr fontId="45" type="noConversion"/>
  </si>
  <si>
    <t>2C24核</t>
    <phoneticPr fontId="45" type="noConversion"/>
  </si>
  <si>
    <t>24*32GB</t>
    <phoneticPr fontId="45" type="noConversion"/>
  </si>
  <si>
    <r>
      <rPr>
        <sz val="9"/>
        <color rgb="FF000000"/>
        <rFont val="宋体"/>
        <family val="3"/>
        <charset val="134"/>
      </rPr>
      <t>应用服务器(服务</t>
    </r>
    <r>
      <rPr>
        <sz val="9"/>
        <color rgb="FF000000"/>
        <rFont val="Times New Roman"/>
        <family val="1"/>
      </rPr>
      <t>1)</t>
    </r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</si>
  <si>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T4)</t>
    </r>
    <phoneticPr fontId="45" type="noConversion"/>
  </si>
  <si>
    <t>GPU服务器，2路24核；4*T4；512GB内存；2×SSD；4*25GE光口+2*GE电口、1块RAID卡</t>
  </si>
  <si>
    <t>H3C R5300G3</t>
  </si>
  <si>
    <t>UniServer R5300 G3</t>
  </si>
  <si>
    <t>1000W</t>
    <phoneticPr fontId="45" type="noConversion"/>
  </si>
  <si>
    <r>
      <t>GPU</t>
    </r>
    <r>
      <rPr>
        <sz val="9"/>
        <color rgb="FF000000"/>
        <rFont val="宋体"/>
        <family val="3"/>
        <charset val="134"/>
      </rPr>
      <t>服务器(</t>
    </r>
    <r>
      <rPr>
        <sz val="9"/>
        <color rgb="FF000000"/>
        <rFont val="Times New Roman"/>
        <family val="1"/>
      </rPr>
      <t>A10)</t>
    </r>
    <phoneticPr fontId="45" type="noConversion"/>
  </si>
  <si>
    <t>GPU服务器，2路24核；4*A10；512GB内存；2×SSD硬盘；4*25GE光口+2*GE电口、1块RAID卡</t>
  </si>
  <si>
    <t>1100W</t>
    <phoneticPr fontId="45" type="noConversion"/>
  </si>
  <si>
    <t>安全资源池硬件服务器</t>
  </si>
  <si>
    <t>安全资源池硬件服务器：2*Intel 6248R (24 Cores,3.0 GHz)，384GB内存，2×SATA SSD+8*8TB SATA盘 ；1张raid卡（2G Cache）;1*双口GE+4*双口10GE（NUMA平衡，支持直通），带ilo管理口，支持IPv6系统管理</t>
  </si>
  <si>
    <t>管理服务器</t>
    <phoneticPr fontId="45" type="noConversion"/>
  </si>
  <si>
    <t>12*32GB</t>
    <phoneticPr fontId="45" type="noConversion"/>
  </si>
  <si>
    <t>550W</t>
  </si>
  <si>
    <t>专线网关服务器</t>
  </si>
  <si>
    <t>宿主机专线网关服务器：2*Intel 6248R(24Cores，3.0GHz)，768G内存；系统盘：2× SSD，1块独立RAID卡,2G Cache，带iLo管理口，1×双口GbE网卡，2×双口10GbE网卡，支持IPv6</t>
  </si>
  <si>
    <t>云调采集机</t>
  </si>
  <si>
    <t>2×Intel Silver 4214R 十二核 CPU，256G内存，2×1.8TB 2.5" 10k SAS系统盘，2×GE电+4×10GE网卡，带ilo管理，1*raid卡，支持IPv6</t>
  </si>
  <si>
    <t>2C12核</t>
    <phoneticPr fontId="45" type="noConversion"/>
  </si>
  <si>
    <t>400W</t>
    <phoneticPr fontId="45" type="noConversion"/>
  </si>
  <si>
    <t>esxi6.7</t>
    <phoneticPr fontId="45" type="noConversion"/>
  </si>
  <si>
    <t>云存储</t>
    <phoneticPr fontId="45" type="noConversion"/>
  </si>
  <si>
    <t>2路20核，256G内存，2×SSD+6×960GB SATA SSD+30×16TB SATA ，2块独立RAID卡，1*双口GE+2*双口25GE，带ilo管理口，支持ROCEv2，支持IPv6。</t>
  </si>
  <si>
    <t>浪潮</t>
    <phoneticPr fontId="45" type="noConversion"/>
  </si>
  <si>
    <t>浪潮 NF5466M6</t>
  </si>
  <si>
    <t>NF5466M6</t>
  </si>
  <si>
    <t>2路20核，512GB内存，2× SSD＋2×8TB SATA，2*双口25GE，带ilo管理口，支持ROCEv2，支持IPv6（网卡按实际需求配置），1块RAID卡（带2G缓存）,带iLo管理口，支持IPv6。</t>
  </si>
  <si>
    <t>应用服务器(接入2)</t>
    <phoneticPr fontId="45" type="noConversion"/>
  </si>
  <si>
    <t>2路20核，512GB内存，2×SSD＋6×960GB SSD＋6×16TB SATA，1*双口GE+2*双口25GE，带ilo管理口，支持ROCEv2，1块RAID卡（带2G缓存）,带iLo管理口，支持IPv6。</t>
  </si>
  <si>
    <t>2路20核，512GB内存，2×SSD＋2×SSD，2*双口25GE，带ilo管理口，支持ROCEv2，支持IPv6（网卡按实际需求配置），1块RAID卡（带2G缓存）,带iLo管理口，支持IPv6。</t>
  </si>
  <si>
    <t>2路20核，512GB内存，2×SSD＋12×960GB SSD，2*双口25GE，带ilo管理口，支持ROCEv2，支持IPv6（网卡按实际需求配置），1块RAID卡（带2G缓存）,带iLo管理口，支持IPv6。</t>
  </si>
  <si>
    <t>2路20核，512GB内存，2×SSD＋2×1.92TB SSD＋4×8TB SATA，1*双口GE+2*双口25GE，带ilo管理口，支持ROCEv2，支持IPv6（网卡按实际需求配置），1块RAID卡（带2G缓存）,带iLo管理口，支持IPv6。</t>
  </si>
  <si>
    <t>网络与服务器公式不同</t>
    <phoneticPr fontId="45" type="noConversion"/>
  </si>
  <si>
    <t>网络设备</t>
  </si>
  <si>
    <t>1</t>
  </si>
  <si>
    <t>核心交换机</t>
  </si>
  <si>
    <t>DCSW,单台3块18口100GE板卡（配置50个单模+4个多模光模块），1块48口10GE板卡（配24单模+24多模光模块）</t>
  </si>
  <si>
    <t>锐捷</t>
  </si>
  <si>
    <t>锐捷N18018-X</t>
  </si>
  <si>
    <t>RG-N18018-X</t>
  </si>
  <si>
    <t>20000</t>
    <phoneticPr fontId="45" type="noConversion"/>
  </si>
  <si>
    <t>5000W</t>
    <phoneticPr fontId="45" type="noConversion"/>
  </si>
  <si>
    <t>N18000-X_RGOS 11.3(1)B6P98S4</t>
  </si>
  <si>
    <t>N/A</t>
    <phoneticPr fontId="45" type="noConversion"/>
  </si>
  <si>
    <t>2</t>
  </si>
  <si>
    <t>25GE接入交换机</t>
    <phoneticPr fontId="45" type="noConversion"/>
  </si>
  <si>
    <t>25G接入交换机，单台配置：48×25GE光口（均多模）+6×100GE光口（均单模），支持堆叠，支持IPv6</t>
  </si>
  <si>
    <t>H3C LS-S6825-54HP</t>
    <phoneticPr fontId="45" type="noConversion"/>
  </si>
  <si>
    <t>S6825-54HF</t>
    <phoneticPr fontId="45" type="noConversion"/>
  </si>
  <si>
    <t>200W</t>
  </si>
  <si>
    <t>Version 7.1.070, Release 6635</t>
  </si>
  <si>
    <t>3</t>
  </si>
  <si>
    <t>管理汇聚交换机</t>
    <phoneticPr fontId="45" type="noConversion"/>
  </si>
  <si>
    <t>管理汇聚交换机：48×10GE 光口（10GE多模*24、10GE单模*16、GE多模*4、GE单模*4）＋6×40GE 光口（均多模），支持堆叠,支持IPv6</t>
  </si>
  <si>
    <t>H3C LS-S6900-54HQF-F</t>
  </si>
  <si>
    <t>S6900-54HQF-F</t>
  </si>
  <si>
    <t>Version 7.1.070, Release 2702</t>
  </si>
  <si>
    <t>4</t>
  </si>
  <si>
    <t>千兆带外管理交换机</t>
    <phoneticPr fontId="45" type="noConversion"/>
  </si>
  <si>
    <t>带外管理接入交换机，千兆：48×GE电口+4×10GE光口（均单模），支持堆叠，支持IPv6</t>
  </si>
  <si>
    <t>H3C S5554S-EI-D</t>
    <phoneticPr fontId="45" type="noConversion"/>
  </si>
  <si>
    <t>S5554S-EI-D</t>
    <phoneticPr fontId="45" type="noConversion"/>
  </si>
  <si>
    <t>100W</t>
  </si>
  <si>
    <t>Version 7.1.070, Release 1112</t>
  </si>
  <si>
    <t>5</t>
  </si>
  <si>
    <t>串口交换机</t>
    <phoneticPr fontId="45" type="noConversion"/>
  </si>
  <si>
    <t>支持console口管理，48个console端口（含端口转换模块），至少2个GE光口（单模）</t>
  </si>
  <si>
    <t>Avocent</t>
    <phoneticPr fontId="45" type="noConversion"/>
  </si>
  <si>
    <t>华讯ACS8000</t>
    <phoneticPr fontId="45" type="noConversion"/>
  </si>
  <si>
    <t>ACS8000</t>
  </si>
  <si>
    <t>2.20.1.5317+885+37+17</t>
    <phoneticPr fontId="45" type="noConversion"/>
  </si>
  <si>
    <t>6</t>
  </si>
  <si>
    <t>大客户接入交换机</t>
    <phoneticPr fontId="45" type="noConversion"/>
  </si>
  <si>
    <t>大客户接入交换机，单台配置：16*GE单模+24*10GE单模+8*10GE多模+6*40GE多模</t>
  </si>
  <si>
    <t>7</t>
  </si>
  <si>
    <t>安全接入交换机</t>
  </si>
  <si>
    <t>安全服务器接入交换机：36×10GE多模＋12×10GE单模+6×40GE 多模光口，支持堆叠,支持IPv6</t>
  </si>
  <si>
    <t>H3C LS-S6900-54HQF-F</t>
    <phoneticPr fontId="45" type="noConversion"/>
  </si>
  <si>
    <t>8</t>
  </si>
  <si>
    <t>下一代防火墙</t>
  </si>
  <si>
    <t>网络层吞吐量：120G；应用层吞吐量：80G；IPS吞吐量：30G；防病毒吞吐量：40G；全威胁吞吐量：25G；并发连接数：1000万；HTTP新建连接数：120万；产品包含三年原厂服务，包含IPS,WAF,AV 杀毒，防火墙功能。</t>
  </si>
  <si>
    <t>奇安信</t>
    <phoneticPr fontId="45" type="noConversion"/>
  </si>
  <si>
    <t>NSG8000</t>
    <phoneticPr fontId="45" type="noConversion"/>
  </si>
  <si>
    <t>NSG8000</t>
  </si>
  <si>
    <t>760W</t>
  </si>
  <si>
    <t>V3.6.6.0(-6.1.13.156124)</t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</si>
  <si>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</si>
  <si>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</si>
  <si>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</si>
  <si>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</si>
  <si>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</si>
  <si>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</si>
  <si>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</si>
  <si>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</si>
  <si>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</si>
  <si>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</si>
  <si>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</si>
  <si>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</si>
  <si>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</si>
  <si>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</si>
  <si>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</si>
  <si>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</si>
  <si>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</si>
  <si>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</si>
  <si>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</si>
  <si>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</si>
  <si>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</si>
  <si>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</si>
  <si>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</si>
  <si>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</si>
  <si>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</si>
  <si>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</si>
  <si>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</si>
  <si>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</si>
  <si>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</si>
  <si>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</si>
  <si>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</si>
  <si>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</si>
  <si>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</si>
  <si>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</si>
  <si>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</si>
  <si>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</si>
  <si>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</si>
  <si>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</si>
  <si>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</si>
  <si>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</si>
  <si>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</si>
  <si>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</si>
  <si>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</si>
  <si>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</si>
  <si>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</si>
  <si>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</si>
  <si>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</si>
  <si>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</si>
  <si>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</si>
  <si>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</si>
  <si>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</si>
  <si>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</si>
  <si>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</si>
  <si>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</si>
  <si>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</si>
  <si>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</si>
  <si>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</si>
  <si>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</si>
  <si>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</si>
  <si>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</si>
  <si>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</si>
  <si>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</si>
  <si>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</si>
  <si>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</si>
  <si>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</si>
  <si>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</si>
  <si>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</si>
  <si>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</si>
  <si>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</si>
  <si>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</si>
  <si>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</si>
  <si>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t>中兴</t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</si>
  <si>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</si>
  <si>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</si>
  <si>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</si>
  <si>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</si>
  <si>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</si>
  <si>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</si>
  <si>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</si>
  <si>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</si>
  <si>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</si>
  <si>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</si>
  <si>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</si>
  <si>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</si>
  <si>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</si>
  <si>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</si>
  <si>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</si>
  <si>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</si>
  <si>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</si>
  <si>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</si>
  <si>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</si>
  <si>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</si>
  <si>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</si>
  <si>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管理汇聚交换机-1</t>
  </si>
  <si>
    <t>QHHD-101-HH01-02A-HSW-H6900-01U42</t>
  </si>
  <si>
    <t>210235A3PMH2250CG006</t>
  </si>
  <si>
    <t>2160</t>
  </si>
  <si>
    <t>10.16.157.126</t>
  </si>
  <si>
    <t>255.255.255.128</t>
  </si>
  <si>
    <t>堆叠1</t>
  </si>
  <si>
    <t>管理汇聚交换机-2</t>
  </si>
  <si>
    <t>QHHD-101-HH01-03A-HSW-H6900-01U42</t>
  </si>
  <si>
    <t>210235A3PMH2250CG00D</t>
  </si>
  <si>
    <t>堆叠2</t>
    <phoneticPr fontId="45" type="noConversion"/>
  </si>
  <si>
    <t>核心交换机-1</t>
  </si>
  <si>
    <t>QHHD-101-HH01-01A-CSW-RGN18018-21U03</t>
  </si>
  <si>
    <t>G1R4172000201</t>
  </si>
  <si>
    <t>10.16.157.11</t>
  </si>
  <si>
    <t>核心交换机-2</t>
  </si>
  <si>
    <t>QHHD-101-HH02-01A-CSW-RGN18018-21U03</t>
  </si>
  <si>
    <t>G1R31TX00058B</t>
  </si>
  <si>
    <t>10.16.157.12</t>
  </si>
  <si>
    <t>下一代防火墙-1</t>
    <phoneticPr fontId="45" type="noConversion"/>
  </si>
  <si>
    <t>QHHD-101-HH01-02A-CFW-NSG8000-03U33</t>
  </si>
  <si>
    <t>EC30000134</t>
  </si>
  <si>
    <t>10.16.157.13</t>
  </si>
  <si>
    <t>H1</t>
  </si>
  <si>
    <t>下一代防火墙-2</t>
  </si>
  <si>
    <t>QHHD-101-HH01-03A-CFW-NSG8000-03U33</t>
  </si>
  <si>
    <t>EC30000133</t>
  </si>
  <si>
    <t>10.16.157.14</t>
  </si>
  <si>
    <t>H2</t>
  </si>
  <si>
    <t>大客户接入交换机-1</t>
  </si>
  <si>
    <t>QHHD-101-HH01-08A-ASW-H6900-01U45</t>
  </si>
  <si>
    <t>210235A3PMH2250CG01C</t>
  </si>
  <si>
    <t>10.16.157.15</t>
  </si>
  <si>
    <t>大客户接入交换机-2</t>
  </si>
  <si>
    <t>QHHD-101-HH01-09A-ASW-H6900-01U45</t>
  </si>
  <si>
    <t>210235A3PMH2250CG014</t>
  </si>
  <si>
    <t>25GE接入交换机-1</t>
    <phoneticPr fontId="45" type="noConversion"/>
  </si>
  <si>
    <t>QHHD-101-HH01-02A-ASW-H6825-01U45</t>
  </si>
  <si>
    <t>H3C LS-S6825-54HP</t>
  </si>
  <si>
    <t>210235A2LJH2250C003Q</t>
  </si>
  <si>
    <t>10.16.157.16</t>
  </si>
  <si>
    <t>25GE接入交换机-2</t>
  </si>
  <si>
    <t>QHHD-101-HH01-03A-ASW-H6825-01U45</t>
  </si>
  <si>
    <t>210235A2LJH2250C005K</t>
  </si>
  <si>
    <t>25GE接入交换机-3</t>
  </si>
  <si>
    <t>QHHD-101-HH01-04A-ASW-H6825-01U45</t>
  </si>
  <si>
    <t>210235A2LJH2250C006S</t>
  </si>
  <si>
    <t>10.16.157.17</t>
  </si>
  <si>
    <t>25GE接入交换机-4</t>
  </si>
  <si>
    <t>QHHD-101-HH01-05A-ASW-H6825-01U45</t>
  </si>
  <si>
    <t>210235A2LJH2250C002J</t>
  </si>
  <si>
    <t>堆叠2</t>
  </si>
  <si>
    <t>25GE接入交换机-5</t>
  </si>
  <si>
    <t>QHHD-101-HH01-04A-ASW-H6825-01U42</t>
  </si>
  <si>
    <t>210235A2LJH2250C001V</t>
  </si>
  <si>
    <t>10.16.157.18</t>
  </si>
  <si>
    <t>25GE接入交换机-6</t>
  </si>
  <si>
    <t>QHHD-101-HH01-05A-ASW-H6825-01U42</t>
  </si>
  <si>
    <t>210235A2LJH2250C0069</t>
  </si>
  <si>
    <t>25GE接入交换机-7</t>
  </si>
  <si>
    <t>QHHD-101-HH01-06A-ASW-H6825-01U45</t>
  </si>
  <si>
    <t>210235A2LJH2250C007G</t>
  </si>
  <si>
    <t>10.16.157.19</t>
  </si>
  <si>
    <t>25GE接入交换机-8</t>
  </si>
  <si>
    <t>QHHD-101-HH01-07A-ASW-H6825-01U45</t>
  </si>
  <si>
    <t>210235A2LJH2250C006Z</t>
  </si>
  <si>
    <t>25GE接入交换机-9</t>
  </si>
  <si>
    <t>QHHD-101-HH01-10A-ASW-H6825-01U45</t>
  </si>
  <si>
    <t>210235A2LJH2250C006H</t>
  </si>
  <si>
    <t>10.16.157.20</t>
  </si>
  <si>
    <t>25GE接入交换机-10</t>
  </si>
  <si>
    <t>QHHD-101-HH01-11A-ASW-H6825-01U45</t>
  </si>
  <si>
    <t>210235A2LJH2250C004P</t>
  </si>
  <si>
    <t>25GE接入交换机-11</t>
  </si>
  <si>
    <t>QHHD-101-HH01-10A-ASW-H6825-01U42</t>
  </si>
  <si>
    <t>210235A2LJH2250C0072</t>
  </si>
  <si>
    <t>10.16.157.21</t>
  </si>
  <si>
    <t>25GE接入交换机-12</t>
  </si>
  <si>
    <t>QHHD-101-HH01-11A-ASW-H6825-01U42</t>
  </si>
  <si>
    <t>210235A2LJH2250C002H</t>
  </si>
  <si>
    <t>25GE接入交换机-13</t>
  </si>
  <si>
    <t>QHHD-101-HH02-12A-ASW-H6825-01U45</t>
  </si>
  <si>
    <t>210235A2LJH2250C0087</t>
  </si>
  <si>
    <t>10.16.157.22</t>
  </si>
  <si>
    <t>25GE接入交换机-14</t>
  </si>
  <si>
    <t>QHHD-101-HH02-11A-ASW-H6825-01U45</t>
  </si>
  <si>
    <t>210235A2LJH2250C00C5</t>
  </si>
  <si>
    <t>25GE接入交换机-15</t>
  </si>
  <si>
    <t>QHHD-101-HH02-10A-ASW-H6825-01U45</t>
  </si>
  <si>
    <t>210235A2LJH2250C00B2</t>
  </si>
  <si>
    <t>10.16.157.23</t>
  </si>
  <si>
    <t>25GE接入交换机-16</t>
  </si>
  <si>
    <t>QHHD-101-HH02-09A-ASW-H6825-01U45</t>
  </si>
  <si>
    <t>210235A2LJH2250C0088</t>
  </si>
  <si>
    <t>25GE接入交换机-17</t>
  </si>
  <si>
    <t>QHHD-101-HH02-08A-ASW-H6825-01U45</t>
  </si>
  <si>
    <t>210235A2LJH2250C005V</t>
  </si>
  <si>
    <t>10.16.157.24</t>
  </si>
  <si>
    <t>25GE接入交换机-18</t>
  </si>
  <si>
    <t>QHHD-101-HH02-07A-ASW-H6825-01U45</t>
  </si>
  <si>
    <t>210235A2LJH2250C002R</t>
  </si>
  <si>
    <t>25GE接入交换机-19</t>
  </si>
  <si>
    <t>QHHD-101-HH02-05A-ASW-H6825-01U45</t>
  </si>
  <si>
    <t>210235A2LJH2250C006F</t>
  </si>
  <si>
    <t>10.16.157.25</t>
  </si>
  <si>
    <t>25GE接入交换机-20</t>
  </si>
  <si>
    <t>QHHD-101-HH02-04A-ASW-H6825-01U45</t>
  </si>
  <si>
    <t>210235A2LJH2250C004Q</t>
  </si>
  <si>
    <t>25GE接入交换机-21</t>
  </si>
  <si>
    <t>QHHD-101-HH03-01A-ASW-H6825-01U45</t>
  </si>
  <si>
    <t>210235A2LJH2250C00C9</t>
  </si>
  <si>
    <t>10.16.157.26</t>
  </si>
  <si>
    <t>25GE接入交换机-22</t>
  </si>
  <si>
    <t>QHHD-101-HH03-02A-ASW-H6825-01U45</t>
  </si>
  <si>
    <t>210235A2LJH2250C001K</t>
  </si>
  <si>
    <t>25GE接入交换机-23</t>
  </si>
  <si>
    <t>QHHD-101-HH03-04A-ASW-H6825-01U45</t>
  </si>
  <si>
    <t xml:space="preserve"> 210235A2LJH2250C003H</t>
  </si>
  <si>
    <t>10.16.157.27</t>
  </si>
  <si>
    <t>25GE接入交换机-24</t>
  </si>
  <si>
    <t>QHHD-101-HH03-05A-ASW-H6825-01U45</t>
  </si>
  <si>
    <t>210235A2LJH2250C005Q</t>
  </si>
  <si>
    <t>25GE接入交换机-25</t>
  </si>
  <si>
    <t>QHHD-101-HH03-06A-ASW-H6825-01U45</t>
  </si>
  <si>
    <t>210235A2LJH2250C007Y</t>
  </si>
  <si>
    <t>10.16.157.28</t>
  </si>
  <si>
    <t>25GE接入交换机-26</t>
  </si>
  <si>
    <t>QHHD-101-HH03-07A-ASW-H6825-01U45</t>
  </si>
  <si>
    <t>210235A2LJH2250C005N</t>
  </si>
  <si>
    <t>25GE接入交换机-27</t>
  </si>
  <si>
    <t>QHHD-101-HH03-08A-ASW-H6825-01U45</t>
  </si>
  <si>
    <t>210235A2LJH2250C0047</t>
  </si>
  <si>
    <t>10.16.157.29</t>
  </si>
  <si>
    <t>25GE接入交换机-28</t>
  </si>
  <si>
    <t>QHHD-101-HH03-09A-ASW-H6825-01U45</t>
  </si>
  <si>
    <t>210235A2LJH2250C0025</t>
  </si>
  <si>
    <t>25GE接入交换机-29</t>
  </si>
  <si>
    <t>QHHD-101-HH03-10A-ASW-H6825-01U45</t>
  </si>
  <si>
    <t>210235A2LJH2250C009G</t>
  </si>
  <si>
    <t>10.16.157.30</t>
  </si>
  <si>
    <t>25GE接入交换机-30</t>
  </si>
  <si>
    <t>QHHD-101-HH03-11A-ASW-H6825-01U45</t>
  </si>
  <si>
    <t>210235A2LJH2250C0068</t>
  </si>
  <si>
    <t>安全接入交换机-1</t>
    <phoneticPr fontId="45" type="noConversion"/>
  </si>
  <si>
    <t>QHHD-101-HH01-08A-ASW-H6900-01U42</t>
  </si>
  <si>
    <t>210235A3PMH2250CG01J</t>
  </si>
  <si>
    <t>10.16.157.31</t>
  </si>
  <si>
    <t>安全接入交换机-2</t>
  </si>
  <si>
    <t>QHHD-101-HH01-09A-ASW-H6900-01U42</t>
  </si>
  <si>
    <t>210235A3PMH2250CG00J</t>
  </si>
  <si>
    <t>千兆带外管理交换机-1</t>
    <phoneticPr fontId="45" type="noConversion"/>
  </si>
  <si>
    <t>QHHD-101-HH01-02A-MSW-H5554-01U39</t>
  </si>
  <si>
    <t>H3C S5554S-EI-D</t>
  </si>
  <si>
    <t>219801A2MK9225Q000BM</t>
  </si>
  <si>
    <t>10.16.157.32</t>
  </si>
  <si>
    <t>独立</t>
    <phoneticPr fontId="45" type="noConversion"/>
  </si>
  <si>
    <t>千兆带外管理交换机-2</t>
  </si>
  <si>
    <t>QHHD-101-HH01-06A-MSW-H5554-01U42</t>
  </si>
  <si>
    <t>219801A2MK9225Q000BR</t>
  </si>
  <si>
    <t>10.16.157.33</t>
  </si>
  <si>
    <t>千兆带外管理交换机-3</t>
  </si>
  <si>
    <t>QHHD-101-HH01-08A-MSW-H5554-01U39</t>
  </si>
  <si>
    <t>219801A2MK9225Q000BN</t>
  </si>
  <si>
    <t>10.16.157.34</t>
  </si>
  <si>
    <t>千兆带外管理交换机-4</t>
  </si>
  <si>
    <t>QHHD-101-HH02-10A-MSW-H5554-01U42</t>
  </si>
  <si>
    <t>219801A2MK9225Q000BW</t>
  </si>
  <si>
    <t>10.16.157.35</t>
  </si>
  <si>
    <t>千兆带外管理交换机-5</t>
  </si>
  <si>
    <t>QHHD-101-HH02-03A-MSW-H5554-01U45</t>
  </si>
  <si>
    <t>219801A2MK9225Q000BB</t>
  </si>
  <si>
    <t>10.16.157.36</t>
  </si>
  <si>
    <t>千兆带外管理交换机-6</t>
  </si>
  <si>
    <t>QHHD-101-HH03-05A-MSW-H5554-01U42</t>
  </si>
  <si>
    <t>219801A2MK9225Q000BY</t>
  </si>
  <si>
    <t>10.16.157.37</t>
  </si>
  <si>
    <t>千兆带外管理交换机-7</t>
  </si>
  <si>
    <t>QHHD-101-HH03-09A-MSW-H5554-01U42</t>
  </si>
  <si>
    <t>219801A2MK9225Q000BG</t>
  </si>
  <si>
    <t>10.16.157.38</t>
  </si>
  <si>
    <t>串口交换机-1</t>
  </si>
  <si>
    <t>QHHD-101-HH01-03A-SSW-ACS8K-01U39</t>
  </si>
  <si>
    <t>华讯ACS8000</t>
  </si>
  <si>
    <t>未到货</t>
    <phoneticPr fontId="45" type="noConversion"/>
  </si>
  <si>
    <t>10.16.157.39</t>
  </si>
  <si>
    <t>串口交换机-2</t>
  </si>
  <si>
    <t>QHHD-101-HH02-06A-SSW-ACS8K-01U45</t>
  </si>
  <si>
    <t>10.16.157.40</t>
  </si>
  <si>
    <t>串口交换机-3</t>
  </si>
  <si>
    <t>QHHD-101-HH03-07A-SSW-ACS8K-01U42</t>
  </si>
  <si>
    <t>10.16.157.41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</si>
  <si>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</si>
  <si>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</si>
  <si>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</si>
  <si>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</si>
  <si>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</si>
  <si>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</si>
  <si>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</si>
  <si>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</si>
  <si>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</si>
  <si>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</si>
  <si>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</si>
  <si>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</si>
  <si>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</si>
  <si>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</si>
  <si>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标准型存储服务器-1</t>
  </si>
  <si>
    <t>QHHD-101-HH02-05A-SEV-R4300-04U09</t>
  </si>
  <si>
    <t>H3C R4300G3</t>
    <phoneticPr fontId="45" type="noConversion"/>
  </si>
  <si>
    <t>210235A3THH224001052</t>
  </si>
  <si>
    <t>10.94.128.1</t>
  </si>
  <si>
    <t>10.94.128.126</t>
  </si>
  <si>
    <t>10.16.218.11</t>
  </si>
  <si>
    <t>255.255.255.0</t>
  </si>
  <si>
    <t>10.16.218.254</t>
  </si>
  <si>
    <t>2块SSD系统盘raid1</t>
  </si>
  <si>
    <t>root/ctyun@123</t>
    <phoneticPr fontId="45" type="noConversion"/>
  </si>
  <si>
    <t>存储</t>
  </si>
  <si>
    <t>标准型存储服务器-2</t>
  </si>
  <si>
    <t>QHHD-101-HH02-05A-SEV-R4300-04U14</t>
  </si>
  <si>
    <t>210235A3THH224001047</t>
  </si>
  <si>
    <t>10.94.128.2</t>
  </si>
  <si>
    <t>10.16.218.12</t>
  </si>
  <si>
    <t>标准型存储服务器-3</t>
  </si>
  <si>
    <t>QHHD-101-HH02-05A-SEV-R4300-04U19</t>
  </si>
  <si>
    <t>210235A3THH224001217</t>
  </si>
  <si>
    <t>10.94.128.3</t>
  </si>
  <si>
    <t>10.16.218.13</t>
  </si>
  <si>
    <t>标准型存储服务器-4</t>
  </si>
  <si>
    <t>QHHD-101-HH02-05A-SEV-R4300-04U24</t>
  </si>
  <si>
    <t>210235A3THH224001028</t>
  </si>
  <si>
    <t>10.94.128.4</t>
  </si>
  <si>
    <t>10.16.218.14</t>
  </si>
  <si>
    <t>标准型存储服务器-5</t>
  </si>
  <si>
    <t>QHHD-101-HH02-04A-SEV-R4300-04U03</t>
  </si>
  <si>
    <t>210235A3THH224001138</t>
  </si>
  <si>
    <t>10.94.128.5</t>
  </si>
  <si>
    <t>10.16.218.15</t>
  </si>
  <si>
    <t>标准型存储服务器-6</t>
  </si>
  <si>
    <t>QHHD-101-HH02-04A-SEV-R4300-04U08</t>
  </si>
  <si>
    <t>210235A3THH224001025</t>
  </si>
  <si>
    <t>10.94.128.6</t>
  </si>
  <si>
    <t>10.16.218.16</t>
  </si>
  <si>
    <t>标准型存储服务器-7</t>
  </si>
  <si>
    <t>QHHD-101-HH02-04A-SEV-R4300-04U13</t>
  </si>
  <si>
    <t>210235A3THH224001129</t>
  </si>
  <si>
    <t>10.94.128.7</t>
  </si>
  <si>
    <t>10.16.218.17</t>
  </si>
  <si>
    <t>标准型存储服务器-8</t>
  </si>
  <si>
    <t>QHHD-101-HH02-04A-SEV-R4300-04U18</t>
  </si>
  <si>
    <t>210235A3THH224001099</t>
  </si>
  <si>
    <t>10.94.128.8</t>
  </si>
  <si>
    <t>10.16.218.18</t>
  </si>
  <si>
    <t>标准型存储服务器-9</t>
  </si>
  <si>
    <t>QHHD-101-HH02-04A-SEV-R4300-04U23</t>
  </si>
  <si>
    <t>210235A3THH224001073</t>
  </si>
  <si>
    <t>10.94.128.9</t>
  </si>
  <si>
    <t>10.16.218.19</t>
  </si>
  <si>
    <t>标准型存储服务器-10</t>
  </si>
  <si>
    <t>QHHD-101-HH02-04A-SEV-R4300-04U28</t>
  </si>
  <si>
    <t>210235A3THH224001032</t>
  </si>
  <si>
    <t>10.94.128.10</t>
  </si>
  <si>
    <t>10.16.218.20</t>
  </si>
  <si>
    <t>标准型存储服务器-11</t>
  </si>
  <si>
    <t>QHHD-101-HH02-03A-SEV-R4300-04U03</t>
  </si>
  <si>
    <t>210235A3THH224001196</t>
  </si>
  <si>
    <t>10.94.128.11</t>
  </si>
  <si>
    <t>10.16.218.21</t>
  </si>
  <si>
    <t>标准型存储服务器-12</t>
  </si>
  <si>
    <t>QHHD-101-HH02-03A-SEV-R4300-04U08</t>
  </si>
  <si>
    <t>210235A3TH6224VM006G</t>
  </si>
  <si>
    <t>10.94.128.12</t>
  </si>
  <si>
    <t>10.16.218.22</t>
  </si>
  <si>
    <t>标准型存储服务器-13</t>
  </si>
  <si>
    <t>QHHD-101-HH02-03A-SEV-R4300-04U13</t>
  </si>
  <si>
    <t>210235A3THH224001048</t>
  </si>
  <si>
    <t>10.94.128.13</t>
  </si>
  <si>
    <t>10.16.218.23</t>
  </si>
  <si>
    <t>标准型存储服务器-14</t>
  </si>
  <si>
    <t>QHHD-101-HH02-03A-SEV-R4300-04U18</t>
  </si>
  <si>
    <t>210235A3THH224001058</t>
  </si>
  <si>
    <t>10.94.128.14</t>
  </si>
  <si>
    <t>10.16.218.24</t>
  </si>
  <si>
    <t>标准型存储服务器-15</t>
  </si>
  <si>
    <t>QHHD-101-HH02-03A-SEV-R4300-04U23</t>
  </si>
  <si>
    <t>210235A3THH224001036</t>
  </si>
  <si>
    <t>10.94.128.15</t>
  </si>
  <si>
    <t>10.16.218.25</t>
  </si>
  <si>
    <t>标准型存储服务器-16</t>
  </si>
  <si>
    <t>QHHD-101-HH02-03A-SEV-R4300-04U28</t>
  </si>
  <si>
    <t>210235A3THH224001133</t>
  </si>
  <si>
    <t>10.94.128.16</t>
  </si>
  <si>
    <t>10.16.218.26</t>
  </si>
  <si>
    <t>标准型存储服务器-17</t>
  </si>
  <si>
    <t>QHHD-101-HH02-02A-SEV-R4300-04U03</t>
  </si>
  <si>
    <t>210235A3THH224001033</t>
  </si>
  <si>
    <t>10.94.128.17</t>
  </si>
  <si>
    <t>10.16.218.27</t>
  </si>
  <si>
    <t>标准型存储服务器-18</t>
  </si>
  <si>
    <t>QHHD-101-HH02-02A-SEV-R4300-04U08</t>
  </si>
  <si>
    <t>210235A3THH224001166</t>
  </si>
  <si>
    <t>10.94.128.18</t>
  </si>
  <si>
    <t>10.16.218.28</t>
  </si>
  <si>
    <t>标准型存储服务器-19</t>
  </si>
  <si>
    <t>QHHD-101-HH02-02A-SEV-R4300-04U13</t>
  </si>
  <si>
    <t>210235A3THH224001096</t>
  </si>
  <si>
    <t>10.94.128.19</t>
  </si>
  <si>
    <t>10.16.218.29</t>
  </si>
  <si>
    <t>标准型存储服务器-20</t>
  </si>
  <si>
    <t>QHHD-101-HH02-02A-SEV-R4300-04U18</t>
  </si>
  <si>
    <t>210235A3TH6224VM006C</t>
  </si>
  <si>
    <t>10.94.128.20</t>
  </si>
  <si>
    <t>10.16.218.30</t>
  </si>
  <si>
    <t>标准型存储服务器-21</t>
  </si>
  <si>
    <t>QHHD-101-HH02-02A-SEV-R4300-04U23</t>
  </si>
  <si>
    <t>210235A3THH224001149</t>
  </si>
  <si>
    <t>10.94.128.21</t>
  </si>
  <si>
    <t>10.16.218.31</t>
  </si>
  <si>
    <t>标准型存储服务器-22</t>
  </si>
  <si>
    <t>QHHD-101-HH02-02A-SEV-R4300-04U28</t>
  </si>
  <si>
    <t>210235A3THH224001097</t>
  </si>
  <si>
    <t>10.94.128.22</t>
  </si>
  <si>
    <t>10.16.218.32</t>
  </si>
  <si>
    <t>标准型存储服务器-23</t>
  </si>
  <si>
    <t>QHHD-101-HH03-01A-SEV-R4300-04U03</t>
  </si>
  <si>
    <t>210235A3THH224001115</t>
  </si>
  <si>
    <t>10.94.128.23</t>
  </si>
  <si>
    <t>10.16.218.33</t>
  </si>
  <si>
    <t>标准型存储服务器-24</t>
  </si>
  <si>
    <t>QHHD-101-HH03-01A-SEV-R4300-04U08</t>
  </si>
  <si>
    <t>210235A3THH224001219</t>
  </si>
  <si>
    <t>10.94.128.24</t>
  </si>
  <si>
    <t>10.16.218.34</t>
  </si>
  <si>
    <t>标准型存储服务器-25</t>
  </si>
  <si>
    <t>QHHD-101-HH03-01A-SEV-R4300-04U13</t>
  </si>
  <si>
    <t>210235A3THH224001026</t>
  </si>
  <si>
    <t>10.94.128.25</t>
  </si>
  <si>
    <t>10.16.218.35</t>
  </si>
  <si>
    <t>标准型存储服务器-26</t>
  </si>
  <si>
    <t>QHHD-101-HH03-01A-SEV-R4300-04U18</t>
  </si>
  <si>
    <t>210235A3THH224001222</t>
  </si>
  <si>
    <t>10.94.128.26</t>
  </si>
  <si>
    <t>10.16.218.36</t>
  </si>
  <si>
    <t>标准型存储服务器-27</t>
  </si>
  <si>
    <t>QHHD-101-HH03-01A-SEV-R4300-04U23</t>
  </si>
  <si>
    <t>210235A3TH6224VM0056</t>
  </si>
  <si>
    <t>10.94.128.27</t>
  </si>
  <si>
    <t>10.16.218.37</t>
  </si>
  <si>
    <t>标准型存储服务器-28</t>
  </si>
  <si>
    <t>QHHD-101-HH03-01A-SEV-R4300-04U28</t>
  </si>
  <si>
    <t>210235A3THH224001024</t>
  </si>
  <si>
    <t>10.94.128.28</t>
  </si>
  <si>
    <t>10.16.218.38</t>
  </si>
  <si>
    <t>标准型存储服务器-29</t>
  </si>
  <si>
    <t>QHHD-101-HH03-02A-SEV-R4300-04U03</t>
  </si>
  <si>
    <t>210235A3THH224001116</t>
  </si>
  <si>
    <t>10.94.128.29</t>
  </si>
  <si>
    <t>10.16.218.39</t>
  </si>
  <si>
    <t>标准型存储服务器-30</t>
  </si>
  <si>
    <t>QHHD-101-HH03-02A-SEV-R4300-04U08</t>
  </si>
  <si>
    <t>210235A3THH224001164</t>
  </si>
  <si>
    <t>10.94.128.30</t>
  </si>
  <si>
    <t>10.16.218.40</t>
  </si>
  <si>
    <t>标准型存储服务器-31</t>
  </si>
  <si>
    <t>QHHD-101-HH03-02A-SEV-R4300-04U13</t>
  </si>
  <si>
    <t>210235A3THH224001136</t>
  </si>
  <si>
    <t>10.94.128.31</t>
  </si>
  <si>
    <t>10.16.218.41</t>
  </si>
  <si>
    <t>标准型存储服务器-32</t>
  </si>
  <si>
    <t>QHHD-101-HH03-02A-SEV-R4300-04U18</t>
  </si>
  <si>
    <t>210235A3THH224001081</t>
  </si>
  <si>
    <t>10.94.128.32</t>
  </si>
  <si>
    <t>10.16.218.42</t>
  </si>
  <si>
    <t>标准型存储服务器-33</t>
  </si>
  <si>
    <t>QHHD-101-HH03-02A-SEV-R4300-04U23</t>
  </si>
  <si>
    <t>210235A3THH224001148</t>
  </si>
  <si>
    <t>10.94.128.33</t>
  </si>
  <si>
    <t>10.16.218.43</t>
  </si>
  <si>
    <t>标准型存储服务器-34</t>
  </si>
  <si>
    <t>QHHD-101-HH03-02A-SEV-R4300-04U28</t>
  </si>
  <si>
    <t>210235A3THH224001027</t>
  </si>
  <si>
    <t>10.94.128.34</t>
  </si>
  <si>
    <t>10.16.218.44</t>
  </si>
  <si>
    <t>标准型存储服务器-35</t>
  </si>
  <si>
    <t>QHHD-101-HH03-03A-SEV-R4300-04U03</t>
  </si>
  <si>
    <t>210235A3THH224001100</t>
  </si>
  <si>
    <t>10.94.128.35</t>
  </si>
  <si>
    <t>10.16.218.45</t>
  </si>
  <si>
    <t>标准型存储服务器-36</t>
  </si>
  <si>
    <t>QHHD-101-HH03-03A-SEV-R4300-04U08</t>
  </si>
  <si>
    <t>210235A3TH6224VM0031</t>
  </si>
  <si>
    <t>10.94.128.36</t>
  </si>
  <si>
    <t>10.16.218.46</t>
  </si>
  <si>
    <t>标准型存储服务器-37</t>
  </si>
  <si>
    <t>QHHD-101-HH03-03A-SEV-NF5466M6-04U13</t>
  </si>
  <si>
    <t>浪潮 NF5466M6</t>
    <phoneticPr fontId="45" type="noConversion"/>
  </si>
  <si>
    <t>21A555482</t>
  </si>
  <si>
    <t>10.94.128.37</t>
  </si>
  <si>
    <t>10.16.218.47</t>
  </si>
  <si>
    <t>标准型存储服务器-38</t>
  </si>
  <si>
    <t>QHHD-101-HH03-03A-SEV-NF5466M6-04U18</t>
  </si>
  <si>
    <t>21A555500</t>
  </si>
  <si>
    <t>10.94.128.38</t>
  </si>
  <si>
    <t>10.16.218.48</t>
  </si>
  <si>
    <t>标准型存储服务器-39</t>
  </si>
  <si>
    <t>QHHD-101-HH03-03A-SEV-NF5466M6-04U23</t>
  </si>
  <si>
    <t>21A552902</t>
  </si>
  <si>
    <t>10.94.128.39</t>
  </si>
  <si>
    <t>10.16.218.49</t>
  </si>
  <si>
    <t>标准型存储服务器-40</t>
  </si>
  <si>
    <t>QHHD-101-HH03-03A-SEV-NF5466M6-04U28</t>
  </si>
  <si>
    <t>21A555499</t>
  </si>
  <si>
    <t>10.94.128.40</t>
  </si>
  <si>
    <t>10.16.218.50</t>
  </si>
  <si>
    <t>标准型存储服务器-41</t>
  </si>
  <si>
    <t>QHHD-101-HH03-04A-SEV-NF5466M6-04U03</t>
  </si>
  <si>
    <t>21A552858</t>
  </si>
  <si>
    <t>10.94.128.41</t>
  </si>
  <si>
    <t>10.16.218.51</t>
  </si>
  <si>
    <t>标准型存储服务器-42</t>
  </si>
  <si>
    <t>QHHD-101-HH03-04A-SEV-NF5466M6-04U08</t>
  </si>
  <si>
    <t>21A555470</t>
  </si>
  <si>
    <t>10.94.128.42</t>
  </si>
  <si>
    <t>10.16.218.52</t>
  </si>
  <si>
    <t>标准型存储服务器-43</t>
  </si>
  <si>
    <t>QHHD-101-HH03-04A-SEV-NF5466M6-04U13</t>
  </si>
  <si>
    <t>21A552895</t>
  </si>
  <si>
    <t>10.94.128.43</t>
  </si>
  <si>
    <t>10.16.218.53</t>
  </si>
  <si>
    <t>标准型存储服务器-44</t>
  </si>
  <si>
    <t>QHHD-101-HH03-04A-SEV-NF5466M6-04U18</t>
  </si>
  <si>
    <t>21A552972</t>
  </si>
  <si>
    <t>10.94.128.44</t>
  </si>
  <si>
    <t>10.16.218.54</t>
  </si>
  <si>
    <t>标准型存储服务器-45</t>
  </si>
  <si>
    <t>QHHD-101-HH03-04A-SEV-NF5466M6-04U23</t>
  </si>
  <si>
    <t>21A552946</t>
  </si>
  <si>
    <t>10.94.128.45</t>
  </si>
  <si>
    <t>10.16.218.55</t>
  </si>
  <si>
    <t>标准型存储服务器-46</t>
  </si>
  <si>
    <t>QHHD-101-HH03-04A-SEV-NF5466M6-04U28</t>
  </si>
  <si>
    <t>21A555462</t>
  </si>
  <si>
    <t>10.94.128.46</t>
  </si>
  <si>
    <t>10.16.218.56</t>
  </si>
  <si>
    <t>标准型存储服务器-47</t>
  </si>
  <si>
    <t>QHHD-101-HH03-05A-SEV-NF5466M6-04U03</t>
  </si>
  <si>
    <t>21A552932</t>
  </si>
  <si>
    <t>10.94.128.47</t>
  </si>
  <si>
    <t>10.16.218.57</t>
  </si>
  <si>
    <t>标准型存储服务器-48</t>
  </si>
  <si>
    <t>QHHD-101-HH03-05A-SEV-NF5466M6-04U08</t>
  </si>
  <si>
    <t>21A555479</t>
  </si>
  <si>
    <t>10.94.128.48</t>
  </si>
  <si>
    <t>10.16.218.58</t>
  </si>
  <si>
    <t>标准型存储服务器-49</t>
  </si>
  <si>
    <t>QHHD-101-HH03-05A-SEV-NF5466M6-04U13</t>
  </si>
  <si>
    <t>21A555477</t>
  </si>
  <si>
    <t>10.94.128.49</t>
  </si>
  <si>
    <t>10.16.218.59</t>
  </si>
  <si>
    <t>标准型存储服务器-50</t>
  </si>
  <si>
    <t>QHHD-101-HH03-05A-SEV-NF5466M6-04U18</t>
  </si>
  <si>
    <t>21A552925</t>
  </si>
  <si>
    <t>10.94.128.50</t>
  </si>
  <si>
    <t>10.16.218.60</t>
  </si>
  <si>
    <t>标准型存储服务器-51</t>
  </si>
  <si>
    <t>QHHD-101-HH03-05A-SEV-NF5466M6-04U23</t>
  </si>
  <si>
    <t>21A552889</t>
  </si>
  <si>
    <t>10.94.128.51</t>
  </si>
  <si>
    <t>10.16.218.61</t>
  </si>
  <si>
    <t>标准型存储服务器-52</t>
  </si>
  <si>
    <t>QHHD-101-HH03-05A-SEV-NF5466M6-04U28</t>
  </si>
  <si>
    <t>21A552927</t>
  </si>
  <si>
    <t>10.94.128.52</t>
  </si>
  <si>
    <t>10.16.218.62</t>
  </si>
  <si>
    <t>标准型存储服务器-53</t>
  </si>
  <si>
    <t>QHHD-101-HH03-06A-SEV-NF5466M6-04U03</t>
  </si>
  <si>
    <t>21A552941</t>
  </si>
  <si>
    <t>10.94.128.53</t>
  </si>
  <si>
    <t>10.16.218.63</t>
  </si>
  <si>
    <t>标准型存储服务器-54</t>
  </si>
  <si>
    <t>QHHD-101-HH03-06A-SEV-NF5466M6-04U08</t>
  </si>
  <si>
    <t>21A552846</t>
  </si>
  <si>
    <t>10.94.128.54</t>
  </si>
  <si>
    <t>10.16.218.64</t>
  </si>
  <si>
    <t>标准型存储服务器-55</t>
  </si>
  <si>
    <t>QHHD-101-HH03-06A-SEV-NF5466M6-04U13</t>
  </si>
  <si>
    <t>21A552854</t>
  </si>
  <si>
    <t>10.94.128.55</t>
  </si>
  <si>
    <t>10.16.218.65</t>
  </si>
  <si>
    <t>标准型存储服务器-56</t>
  </si>
  <si>
    <t>QHHD-101-HH03-06A-SEV-NF5466M6-04U18</t>
  </si>
  <si>
    <t>21A555473</t>
  </si>
  <si>
    <t>10.94.128.56</t>
  </si>
  <si>
    <t>10.16.218.66</t>
  </si>
  <si>
    <t>标准型存储服务器-57</t>
  </si>
  <si>
    <t>QHHD-101-HH03-06A-SEV-NF5466M6-04U23</t>
  </si>
  <si>
    <t>21A552893</t>
  </si>
  <si>
    <t>10.94.128.57</t>
  </si>
  <si>
    <t>10.16.218.67</t>
  </si>
  <si>
    <t>标准型存储服务器-58</t>
  </si>
  <si>
    <t>QHHD-101-HH03-06A-SEV-NF5466M6-04U28</t>
  </si>
  <si>
    <t>21A552939</t>
  </si>
  <si>
    <t>10.94.128.58</t>
  </si>
  <si>
    <t>10.16.218.68</t>
  </si>
  <si>
    <t>标准型存储服务器-59</t>
  </si>
  <si>
    <t>QHHD-101-HH03-07A-SEV-NF5466M6-04U03</t>
  </si>
  <si>
    <t>21A552843</t>
  </si>
  <si>
    <t>10.94.128.59</t>
  </si>
  <si>
    <t>10.16.218.69</t>
  </si>
  <si>
    <t>标准型存储服务器-60</t>
  </si>
  <si>
    <t>QHHD-101-HH03-07A-SEV-NF5466M6-04U08</t>
  </si>
  <si>
    <t>21A555480</t>
  </si>
  <si>
    <t>10.94.128.60</t>
  </si>
  <si>
    <t>10.16.218.70</t>
  </si>
  <si>
    <t>标准型存储服务器-61</t>
  </si>
  <si>
    <t>QHHD-101-HH03-07A-SEV-NF5466M6-04U13</t>
  </si>
  <si>
    <t>21A552844</t>
  </si>
  <si>
    <t>10.94.128.61</t>
  </si>
  <si>
    <t>10.16.218.71</t>
  </si>
  <si>
    <t>标准型存储服务器-62</t>
  </si>
  <si>
    <t>QHHD-101-HH03-07A-SEV-NF5466M6-04U18</t>
  </si>
  <si>
    <t>21A552950</t>
  </si>
  <si>
    <t>10.94.128.62</t>
  </si>
  <si>
    <t>10.16.218.72</t>
  </si>
  <si>
    <t>标准型存储服务器-63</t>
  </si>
  <si>
    <t>QHHD-101-HH03-07A-SEV-NF5466M6-04U23</t>
  </si>
  <si>
    <t>21A555492</t>
  </si>
  <si>
    <t>10.94.128.63</t>
  </si>
  <si>
    <t>10.16.218.73</t>
  </si>
  <si>
    <t>标准型存储服务器-64</t>
  </si>
  <si>
    <t>QHHD-101-HH03-07A-SEV-NF5466M6-04U28</t>
  </si>
  <si>
    <t>21A555495</t>
  </si>
  <si>
    <t>10.94.128.64</t>
  </si>
  <si>
    <t>10.16.218.74</t>
  </si>
  <si>
    <t>标准型存储服务器-65</t>
  </si>
  <si>
    <t>QHHD-101-HH03-08A-SEV-NF5466M6-04U03</t>
  </si>
  <si>
    <t>21A555494</t>
  </si>
  <si>
    <t>10.94.128.65</t>
  </si>
  <si>
    <t>10.16.218.75</t>
  </si>
  <si>
    <t>标准型存储服务器-66</t>
  </si>
  <si>
    <t>QHHD-101-HH03-08A-SEV-NF5466M6-04U08</t>
  </si>
  <si>
    <t>21A552862</t>
  </si>
  <si>
    <t>10.94.128.66</t>
  </si>
  <si>
    <t>10.16.218.76</t>
  </si>
  <si>
    <t>标准型存储服务器-67</t>
  </si>
  <si>
    <t>QHHD-101-HH03-08A-SEV-NF5466M6-04U13</t>
  </si>
  <si>
    <t>21A555468</t>
  </si>
  <si>
    <t>10.94.128.67</t>
  </si>
  <si>
    <t>10.16.218.77</t>
  </si>
  <si>
    <t>标准型存储服务器-68</t>
  </si>
  <si>
    <t>QHHD-101-HH03-08A-SEV-NF5466M6-04U18</t>
  </si>
  <si>
    <t>21A552912</t>
  </si>
  <si>
    <t>10.94.128.68</t>
  </si>
  <si>
    <t>10.16.218.78</t>
  </si>
  <si>
    <t>标准型存储服务器-69</t>
  </si>
  <si>
    <t>QHHD-101-HH03-08A-SEV-NF5466M6-04U23</t>
  </si>
  <si>
    <t>21A552928</t>
  </si>
  <si>
    <t>10.94.128.69</t>
  </si>
  <si>
    <t>10.16.218.79</t>
  </si>
  <si>
    <t>标准型存储服务器-70</t>
  </si>
  <si>
    <t>QHHD-101-HH03-09A-SEV-NF5466M6-04U03</t>
  </si>
  <si>
    <t>21A555498</t>
  </si>
  <si>
    <t>10.94.128.70</t>
  </si>
  <si>
    <t>10.16.218.80</t>
  </si>
  <si>
    <t>标准型存储服务器-71</t>
  </si>
  <si>
    <t>QHHD-101-HH03-09A-SEV-NF5466M6-04U08</t>
  </si>
  <si>
    <t>21A555486</t>
  </si>
  <si>
    <t>10.94.128.71</t>
  </si>
  <si>
    <t>10.16.218.81</t>
  </si>
  <si>
    <t>标准型存储服务器-72</t>
  </si>
  <si>
    <t>QHHD-101-HH03-09A-SEV-NF5466M6-04U13</t>
  </si>
  <si>
    <t>21A555471</t>
  </si>
  <si>
    <t>10.94.128.72</t>
  </si>
  <si>
    <t>10.16.218.82</t>
  </si>
  <si>
    <t>应用服务器(接入1)-01</t>
  </si>
  <si>
    <t>QHHD-101-HH01-07A-SEV-2288HV5-02U09</t>
  </si>
  <si>
    <t>超聚变 2288HV5</t>
    <phoneticPr fontId="45" type="noConversion"/>
  </si>
  <si>
    <t>2106181794X2N4000506</t>
  </si>
  <si>
    <t>10.94.129.129</t>
  </si>
  <si>
    <t>255.255.255.192</t>
  </si>
  <si>
    <t>10.94.129.190</t>
  </si>
  <si>
    <t>10.16.218.83</t>
  </si>
  <si>
    <t>应用服务器(接入1)-02</t>
  </si>
  <si>
    <t>QHHD-101-HH01-07A-SEV-2288HV5-02U12</t>
  </si>
  <si>
    <t>2106181794X2N4000458</t>
  </si>
  <si>
    <t>10.94.129.130</t>
  </si>
  <si>
    <t>10.16.218.84</t>
  </si>
  <si>
    <t>应用服务器(接入1)-03</t>
  </si>
  <si>
    <t>QHHD-101-HH01-07A-SEV-2288HV5-02U15</t>
  </si>
  <si>
    <t>2106181794X2N4000541</t>
  </si>
  <si>
    <t>10.94.129.131</t>
  </si>
  <si>
    <t>10.16.218.85</t>
  </si>
  <si>
    <t>应用服务器(接入1)-04</t>
  </si>
  <si>
    <t>QHHD-101-HH01-07A-SEV-2288HV5-02U18</t>
  </si>
  <si>
    <t>2106181794X2N4000530</t>
  </si>
  <si>
    <t>10.94.129.132</t>
  </si>
  <si>
    <t>10.16.218.86</t>
  </si>
  <si>
    <t>应用服务器(接入1)-05</t>
  </si>
  <si>
    <t>QHHD-101-HH01-07A-SEV-2288HV5-02U21</t>
  </si>
  <si>
    <t>2106181794X2N4000542</t>
  </si>
  <si>
    <t>10.94.129.133</t>
  </si>
  <si>
    <t>10.16.218.87</t>
  </si>
  <si>
    <t>应用服务器(接入1)-06</t>
  </si>
  <si>
    <t>QHHD-101-HH01-08A-SEV-2288HV5-02U03</t>
  </si>
  <si>
    <t>2106181794X2N4000459</t>
  </si>
  <si>
    <t>10.94.129.134</t>
  </si>
  <si>
    <t>10.16.218.88</t>
  </si>
  <si>
    <t>应用服务器(接入1)-07</t>
  </si>
  <si>
    <t>QHHD-101-HH01-08A-SEV-2288HV5-02U06</t>
  </si>
  <si>
    <t>2106181794X2N4000529</t>
  </si>
  <si>
    <t>10.94.129.135</t>
  </si>
  <si>
    <t>10.16.218.89</t>
  </si>
  <si>
    <t>应用服务器(接入1)-08</t>
  </si>
  <si>
    <t>QHHD-101-HH01-08A-SEV-2288HV5-02U09</t>
  </si>
  <si>
    <t>2106181794X2N4000505</t>
  </si>
  <si>
    <t>10.94.129.136</t>
  </si>
  <si>
    <t>10.16.218.90</t>
  </si>
  <si>
    <t>应用服务器(接入1)-09</t>
  </si>
  <si>
    <t>QHHD-101-HH01-08A-SEV-2288HV5-02U12</t>
  </si>
  <si>
    <t>2106181794X2N4000492</t>
  </si>
  <si>
    <t>10.94.129.137</t>
  </si>
  <si>
    <t>10.16.218.91</t>
  </si>
  <si>
    <t>性能型存储</t>
  </si>
  <si>
    <t>应用服务器(接入1)-10</t>
  </si>
  <si>
    <t>QHHD-101-HH01-08A-SEV-2288HV5-02U15</t>
  </si>
  <si>
    <t>2106181794X2N4000535</t>
  </si>
  <si>
    <t>10.94.129.138</t>
  </si>
  <si>
    <t>10.16.218.92</t>
  </si>
  <si>
    <t>应用服务器(接入1)-11</t>
  </si>
  <si>
    <t>QHHD-101-HH01-09A-SEV-2288HV5-02U03</t>
  </si>
  <si>
    <t>2106181794X2N4000703</t>
  </si>
  <si>
    <t>10.94.129.139</t>
  </si>
  <si>
    <t>10.16.218.93</t>
  </si>
  <si>
    <t>应用服务器(接入1)-12</t>
  </si>
  <si>
    <t>QHHD-101-HH01-09A-SEV-2288HV5-02U06</t>
  </si>
  <si>
    <t>2106181794X2N4000536</t>
  </si>
  <si>
    <t>10.94.129.140</t>
  </si>
  <si>
    <t>10.16.218.94</t>
  </si>
  <si>
    <t>应用服务器(接入1)-13</t>
  </si>
  <si>
    <t>QHHD-101-HH03-08A-SEV-2288HV5-02U28</t>
  </si>
  <si>
    <t>2106181794X2N4000702</t>
  </si>
  <si>
    <t>10.94.129.141</t>
  </si>
  <si>
    <t>10.16.218.95</t>
  </si>
  <si>
    <t>云存储</t>
  </si>
  <si>
    <t>应用服务器(接入1)-14</t>
  </si>
  <si>
    <t>QHHD-101-HH03-09A-SEV-2288HV5-02U18</t>
  </si>
  <si>
    <t>2106181794X2N4000537</t>
  </si>
  <si>
    <t>10.94.129.142</t>
  </si>
  <si>
    <t>10.16.218.96</t>
  </si>
  <si>
    <t>应用服务器(接入1)-15</t>
  </si>
  <si>
    <t>QHHD-101-HH03-09A-SEV-2288HV5-02U21</t>
  </si>
  <si>
    <t>2106181794X2N4000721</t>
  </si>
  <si>
    <t>10.94.129.143</t>
  </si>
  <si>
    <t>10.16.218.97</t>
  </si>
  <si>
    <t>应用服务器(接入1)-16</t>
  </si>
  <si>
    <t>QHHD-101-HH03-10A-SEV-2288HV5-02U03</t>
  </si>
  <si>
    <t>2106181794X2N4000701</t>
  </si>
  <si>
    <t>10.94.129.144</t>
  </si>
  <si>
    <t>10.16.218.98</t>
  </si>
  <si>
    <t>应用服务器(接入2)-01</t>
  </si>
  <si>
    <t>QHHD-101-HH03-08A-SEV-2288HV5-02U31</t>
  </si>
  <si>
    <t>2106193VUNX2N4000041</t>
  </si>
  <si>
    <t>10.94.129.145</t>
  </si>
  <si>
    <t>10.16.218.99</t>
  </si>
  <si>
    <t>应用服务器(接入2)-02</t>
  </si>
  <si>
    <t>QHHD-101-HH03-09A-SEV-2288HV5-02U24</t>
  </si>
  <si>
    <t>2106193VUNX2N4000021</t>
  </si>
  <si>
    <t>10.94.129.146</t>
  </si>
  <si>
    <t>10.16.218.100</t>
  </si>
  <si>
    <t>高性能型存储-05</t>
  </si>
  <si>
    <t>QHHD-101-HH01-09A-SEV-R2200-02U15</t>
  </si>
  <si>
    <t>FitServer R2200 V5</t>
    <phoneticPr fontId="45" type="noConversion"/>
  </si>
  <si>
    <t>11921342A005</t>
  </si>
  <si>
    <t>10.94.129.1</t>
  </si>
  <si>
    <t>10.94.129.126</t>
  </si>
  <si>
    <t>10.16.218.101</t>
  </si>
  <si>
    <t>高性能型存储-06</t>
  </si>
  <si>
    <t>QHHD-101-HH01-09A-SEV-R2200-02U18</t>
  </si>
  <si>
    <t>11921342A265</t>
  </si>
  <si>
    <t>10.94.129.2</t>
  </si>
  <si>
    <t>10.16.218.102</t>
  </si>
  <si>
    <t>高性能型存储-07</t>
  </si>
  <si>
    <t>QHHD-101-HH01-09A-SEV-R2200-02U21</t>
  </si>
  <si>
    <t>11921342A194</t>
  </si>
  <si>
    <t>10.94.129.3</t>
  </si>
  <si>
    <t>10.16.218.103</t>
  </si>
  <si>
    <t>高性能型存储-08</t>
  </si>
  <si>
    <t>QHHD-101-HH01-09A-SEV-R2200-02U24</t>
  </si>
  <si>
    <t>11921342A214</t>
  </si>
  <si>
    <t>10.94.129.4</t>
  </si>
  <si>
    <t>10.16.218.104</t>
  </si>
  <si>
    <t>应用服务器(服务2)-01</t>
    <phoneticPr fontId="45" type="noConversion"/>
  </si>
  <si>
    <t>QHHD-101-HH01-02A-SEV-2288HV5-02U24</t>
  </si>
  <si>
    <t>2106181795XHN2000897</t>
  </si>
  <si>
    <t>10.94.129.5</t>
  </si>
  <si>
    <t>10.16.218.105</t>
  </si>
  <si>
    <t>应用服务器(服务2)-02</t>
  </si>
  <si>
    <t>QHHD-101-HH01-03A-SEV-2288HV5-02U24</t>
  </si>
  <si>
    <t>2106181795XHN2000898</t>
  </si>
  <si>
    <t>10.94.129.6</t>
  </si>
  <si>
    <t>10.16.218.106</t>
  </si>
  <si>
    <t>应用服务器(服务2)-03</t>
  </si>
  <si>
    <t>QHHD-101-HH01-04A-SEV-2288HV5-02U27</t>
  </si>
  <si>
    <t>2106181795XHN2000871</t>
  </si>
  <si>
    <t>10.94.129.7</t>
  </si>
  <si>
    <t>10.16.218.107</t>
  </si>
  <si>
    <t>应用服务器(服务2)-04</t>
  </si>
  <si>
    <t>QHHD-101-HH01-04A-SEV-2288HV5-02U30</t>
  </si>
  <si>
    <t>2106181795XHN2000896</t>
  </si>
  <si>
    <t>10.94.129.8</t>
  </si>
  <si>
    <t>10.16.218.108</t>
  </si>
  <si>
    <t>应用服务器(服务2)-05</t>
  </si>
  <si>
    <t>QHHD-101-HH01-05A-SEV-2288HV5-02U24</t>
  </si>
  <si>
    <t>2106181795XHN2000876</t>
  </si>
  <si>
    <t>10.94.129.9</t>
  </si>
  <si>
    <t>10.16.218.109</t>
  </si>
  <si>
    <t>应用服务器(服务2)-06</t>
  </si>
  <si>
    <t>QHHD-101-HH01-05A-SEV-2288HV5-02U27</t>
  </si>
  <si>
    <t>2106181795XHN2000288</t>
  </si>
  <si>
    <t>10.94.129.10</t>
  </si>
  <si>
    <t>10.16.218.110</t>
  </si>
  <si>
    <t>应用服务器(服务2)-07</t>
  </si>
  <si>
    <t>QHHD-101-HH01-05A-SEV-2288HV5-02U30</t>
  </si>
  <si>
    <t>2106181795XHN2000225</t>
  </si>
  <si>
    <t>10.94.129.11</t>
  </si>
  <si>
    <t>10.16.218.111</t>
  </si>
  <si>
    <t>应用服务器(服务2)-08</t>
  </si>
  <si>
    <t>QHHD-101-HH01-06A-SEV-2288HV5-02U12</t>
  </si>
  <si>
    <t>2106181795XHN2000786</t>
  </si>
  <si>
    <t>10.94.129.12</t>
  </si>
  <si>
    <t>10.16.218.112</t>
  </si>
  <si>
    <t>应用服务器(服务2)-09</t>
  </si>
  <si>
    <t>QHHD-101-HH01-06A-SEV-2288HV5-02U15</t>
  </si>
  <si>
    <t>2106181795XHN2000289</t>
  </si>
  <si>
    <t>10.94.129.13</t>
  </si>
  <si>
    <t>10.16.218.113</t>
  </si>
  <si>
    <t>应用服务器(服务2)-10</t>
  </si>
  <si>
    <t>QHHD-101-HH01-06A-SEV-2288HV5-02U18</t>
  </si>
  <si>
    <t>2106181795XHN2000877</t>
  </si>
  <si>
    <t>10.94.129.14</t>
  </si>
  <si>
    <t>10.16.218.114</t>
  </si>
  <si>
    <t>应用服务器(控制)-01</t>
  </si>
  <si>
    <t>QHHD-101-HH01-02A-SEV-2288HV5-02U15</t>
  </si>
  <si>
    <t>2106181614X2N4000624</t>
  </si>
  <si>
    <t>10.94.129.15</t>
  </si>
  <si>
    <t>10.16.218.115</t>
  </si>
  <si>
    <t>应用服务器(控制)-02</t>
  </si>
  <si>
    <t>QHHD-101-HH01-02A-SEV-2288HV5-02U18</t>
  </si>
  <si>
    <t>2106181614X2N4000640</t>
  </si>
  <si>
    <t>10.94.129.16</t>
  </si>
  <si>
    <t>10.16.218.116</t>
  </si>
  <si>
    <t>应用服务器(控制)-03</t>
  </si>
  <si>
    <t>QHHD-101-HH01-03A-SEV-2288HV5-02U15</t>
  </si>
  <si>
    <t>2106181614X2N4000617</t>
  </si>
  <si>
    <t>10.94.129.17</t>
  </si>
  <si>
    <t>10.16.218.117</t>
  </si>
  <si>
    <t>应用服务器(控制)-04</t>
  </si>
  <si>
    <t>QHHD-101-HH01-03A-SEV-2288HV5-02U18</t>
  </si>
  <si>
    <t>2106181614X2N4000639</t>
  </si>
  <si>
    <t>10.94.129.18</t>
  </si>
  <si>
    <t>10.16.218.118</t>
  </si>
  <si>
    <t>应用服务器(控制)-05</t>
  </si>
  <si>
    <t>QHHD-101-HH01-04A-SEV-2288HV5-02U18</t>
  </si>
  <si>
    <t>2106181614X2N4000653</t>
  </si>
  <si>
    <t>10.94.129.19</t>
  </si>
  <si>
    <t>10.16.218.119</t>
  </si>
  <si>
    <t>应用服务器(控制)-06</t>
  </si>
  <si>
    <t>QHHD-101-HH01-04A-SEV-2288HV5-02U21</t>
  </si>
  <si>
    <t>2106181614X2N4000633</t>
  </si>
  <si>
    <t>10.94.129.20</t>
  </si>
  <si>
    <t>10.16.218.120</t>
  </si>
  <si>
    <t>应用服务器(控制)-07</t>
  </si>
  <si>
    <t>QHHD-101-HH01-05A-SEV-2288HV5-02U15</t>
  </si>
  <si>
    <t>2106181614X2N4000637</t>
  </si>
  <si>
    <t>10.94.129.21</t>
  </si>
  <si>
    <t>10.16.218.121</t>
  </si>
  <si>
    <t>应用服务器(控制)-08</t>
  </si>
  <si>
    <t>QHHD-101-HH01-05A-SEV-2288HV5-02U18</t>
  </si>
  <si>
    <t>2106181614X2N4000530</t>
  </si>
  <si>
    <t>10.94.129.22</t>
  </si>
  <si>
    <t>10.16.218.122</t>
  </si>
  <si>
    <t>应用服务器(控制)-09</t>
  </si>
  <si>
    <t>QHHD-101-HH01-06A-SEV-2288HV5-02U03</t>
  </si>
  <si>
    <t>2106181614X2N4000618</t>
  </si>
  <si>
    <t>10.94.129.23</t>
  </si>
  <si>
    <t>10.16.218.123</t>
  </si>
  <si>
    <t>TiDB(计算层)-01</t>
  </si>
  <si>
    <t>QHHD-101-HH01-02A-SEV-2288HV5-02U09</t>
  </si>
  <si>
    <t>2106181795XHN2000888</t>
  </si>
  <si>
    <t>10.94.129.24</t>
  </si>
  <si>
    <t>10.16.218.124</t>
  </si>
  <si>
    <t>TiDB(计算层)-02</t>
  </si>
  <si>
    <t>QHHD-101-HH01-03A-SEV-2288HV5-02U09</t>
  </si>
  <si>
    <t>2106181795XHN2000465</t>
  </si>
  <si>
    <t>10.94.129.25</t>
  </si>
  <si>
    <t>10.16.218.125</t>
  </si>
  <si>
    <t>TiDB(计算层)-03</t>
  </si>
  <si>
    <t>QHHD-101-HH01-04A-SEV-2288HV5-02U09</t>
  </si>
  <si>
    <t>2106181795XHN2000228</t>
  </si>
  <si>
    <t>10.94.129.26</t>
  </si>
  <si>
    <t>10.16.218.126</t>
  </si>
  <si>
    <t>TiKV(存储层)-01</t>
  </si>
  <si>
    <t>QHHD-101-HH01-02A-SEV-2288HV5-02U03</t>
  </si>
  <si>
    <t>2106193VPDX2N5000134</t>
  </si>
  <si>
    <t>10.94.129.27</t>
  </si>
  <si>
    <t>10.16.218.127</t>
  </si>
  <si>
    <t>TiKV(存储层)-02</t>
  </si>
  <si>
    <t>QHHD-101-HH01-02A-SEV-2288HV5-02U06</t>
  </si>
  <si>
    <t>2106193VPDX2N5000117</t>
  </si>
  <si>
    <t>10.94.129.28</t>
  </si>
  <si>
    <t>10.16.218.128</t>
  </si>
  <si>
    <t>TiKV(存储层)-03</t>
  </si>
  <si>
    <t>QHHD-101-HH01-03A-SEV-2288HV5-02U03</t>
  </si>
  <si>
    <t>2106193VPDX2N5000075</t>
  </si>
  <si>
    <t>10.94.129.29</t>
  </si>
  <si>
    <t>10.16.218.129</t>
  </si>
  <si>
    <t>TiKV(存储层)-04</t>
  </si>
  <si>
    <t>QHHD-101-HH01-03A-SEV-2288HV5-02U06</t>
  </si>
  <si>
    <t>2106193VPDX2N5000101</t>
  </si>
  <si>
    <t>10.94.129.30</t>
  </si>
  <si>
    <t>10.16.218.130</t>
  </si>
  <si>
    <t>TiKV(存储层)-05</t>
  </si>
  <si>
    <t>QHHD-101-HH01-04A-SEV-2288HV5-02U03</t>
  </si>
  <si>
    <t>2106193VPDX2N5000160</t>
  </si>
  <si>
    <t>10.94.129.31</t>
  </si>
  <si>
    <t>10.16.218.131</t>
  </si>
  <si>
    <t>TiKV(存储层)-06</t>
  </si>
  <si>
    <t>QHHD-101-HH01-04A-SEV-2288HV5-02U06</t>
  </si>
  <si>
    <t>2106193VPDX2N5000077</t>
  </si>
  <si>
    <t>10.94.129.32</t>
  </si>
  <si>
    <t>10.16.218.132</t>
  </si>
  <si>
    <t>TiKV(存储层)-07</t>
  </si>
  <si>
    <t>QHHD-101-HH01-05A-SEV-2288HV5-02U03</t>
  </si>
  <si>
    <t>2106193VPDX2N5000097</t>
  </si>
  <si>
    <t>10.94.129.33</t>
  </si>
  <si>
    <t>10.16.218.133</t>
  </si>
  <si>
    <t>TiKV(存储层)-08</t>
  </si>
  <si>
    <t>QHHD-101-HH01-05A-SEV-2288HV5-02U06</t>
  </si>
  <si>
    <t>2106193VPDX2N5000089</t>
  </si>
  <si>
    <t>10.94.129.34</t>
  </si>
  <si>
    <t>10.16.218.134</t>
  </si>
  <si>
    <t>应用服务器(服务1)-01</t>
  </si>
  <si>
    <t>QHHD-101-HH01-02A-SEV-2288HV5-02U12</t>
  </si>
  <si>
    <t>2106193VPCXEN5000033</t>
  </si>
  <si>
    <t>10.94.129.35</t>
  </si>
  <si>
    <t>10.16.218.135</t>
  </si>
  <si>
    <t>应用服务器(服务1)-02</t>
  </si>
  <si>
    <t>QHHD-101-HH01-03A-SEV-2288HV5-02U12</t>
  </si>
  <si>
    <t>2106193VPCXEN5000018</t>
  </si>
  <si>
    <t>10.94.129.36</t>
  </si>
  <si>
    <t>10.16.218.136</t>
  </si>
  <si>
    <t>应用服务器(服务1)-03</t>
  </si>
  <si>
    <t>QHHD-101-HH01-04A-SEV-2288HV5-02U12</t>
  </si>
  <si>
    <t>2106193VPCXEN5000030</t>
  </si>
  <si>
    <t>10.94.129.37</t>
  </si>
  <si>
    <t>10.16.218.137</t>
  </si>
  <si>
    <t>应用服务器(服务1)-04</t>
  </si>
  <si>
    <t>QHHD-101-HH01-04A-SEV-2288HV5-02U15</t>
  </si>
  <si>
    <t>2106193VPCXEN5000024</t>
  </si>
  <si>
    <t>10.94.129.38</t>
  </si>
  <si>
    <t>10.16.218.138</t>
  </si>
  <si>
    <t>应用服务器(控制)-10</t>
  </si>
  <si>
    <t>QHHD-101-HH01-06A-SEV-2288HV5-02U06</t>
  </si>
  <si>
    <t>2106181614X2N4000412</t>
  </si>
  <si>
    <t>10.94.129.39</t>
  </si>
  <si>
    <t>10.16.218.139</t>
  </si>
  <si>
    <t>应用服务器(控制)-11</t>
  </si>
  <si>
    <t>QHHD-101-HH01-06A-SEV-2288HV5-02U09</t>
  </si>
  <si>
    <t>2106181614X2N4000427</t>
  </si>
  <si>
    <t>10.94.129.40</t>
  </si>
  <si>
    <t>10.16.218.140</t>
  </si>
  <si>
    <t>应用服务器(控制)-12</t>
  </si>
  <si>
    <t>QHHD-101-HH01-07A-SEV-2288HV5-02U03</t>
  </si>
  <si>
    <t>2106181614X2N4000635</t>
  </si>
  <si>
    <t>10.94.129.41</t>
  </si>
  <si>
    <t>10.16.218.141</t>
  </si>
  <si>
    <t>应用服务器(服务2)-11</t>
  </si>
  <si>
    <t>QHHD-101-HH01-06A-SEV-2288HV5-02U21</t>
  </si>
  <si>
    <t>2106181795XHN2000890</t>
  </si>
  <si>
    <t>10.94.129.42</t>
  </si>
  <si>
    <t>10.16.218.142</t>
  </si>
  <si>
    <t>应用服务器(服务2)-12</t>
  </si>
  <si>
    <t>QHHD-101-HH01-07A-SEV-2288HV5-02U06</t>
  </si>
  <si>
    <t>2106181795XHN2000914</t>
  </si>
  <si>
    <t>10.94.129.43</t>
  </si>
  <si>
    <t>10.16.218.143</t>
  </si>
  <si>
    <t>应用服务器(服务1)-05</t>
  </si>
  <si>
    <t>QHHD-101-HH01-05A-SEV-2288HV5-02U09</t>
  </si>
  <si>
    <t>2106193VPCXEN5000067</t>
  </si>
  <si>
    <t>10.94.129.44</t>
  </si>
  <si>
    <t>10.16.218.144</t>
  </si>
  <si>
    <t>应用服务器(服务1)-06</t>
  </si>
  <si>
    <t>QHHD-101-HH01-05A-SEV-2288HV5-02U12</t>
  </si>
  <si>
    <t>2106193VPCXEN5000050</t>
  </si>
  <si>
    <t>10.94.129.45</t>
  </si>
  <si>
    <t>10.16.218.145</t>
  </si>
  <si>
    <t>应用服务器(服务2)-13</t>
  </si>
  <si>
    <t>QHHD-101-HH03-09A-SEV-2288HV5-02U27</t>
  </si>
  <si>
    <t>2106181795XHN2000226</t>
  </si>
  <si>
    <t>10.94.129.46</t>
  </si>
  <si>
    <t>10.16.218.146</t>
  </si>
  <si>
    <t>应用服务器(服务2)-14</t>
  </si>
  <si>
    <t>QHHD-101-HH03-10A-SEV-2288HV5-02U06</t>
  </si>
  <si>
    <t>2106181795XHN2000210</t>
  </si>
  <si>
    <t>10.94.129.47</t>
  </si>
  <si>
    <t>10.16.218.147</t>
  </si>
  <si>
    <t>应用服务器(服务2)-15</t>
  </si>
  <si>
    <t>QHHD-101-HH03-10A-SEV-2288HV5-02U09</t>
  </si>
  <si>
    <t>2106181795XHN2000910</t>
  </si>
  <si>
    <t>10.94.129.48</t>
  </si>
  <si>
    <t>10.16.218.148</t>
  </si>
  <si>
    <t>应用服务器(服务2)-16</t>
  </si>
  <si>
    <t>QHHD-101-HH03-10A-SEV-2288HV5-02U12</t>
  </si>
  <si>
    <t>2106181795XHN2000287</t>
  </si>
  <si>
    <t>10.94.129.49</t>
  </si>
  <si>
    <t>10.16.218.149</t>
  </si>
  <si>
    <t>应用服务器(服务2)-17</t>
  </si>
  <si>
    <t>QHHD-101-HH03-11A-SEV-2288HV5-02U03</t>
  </si>
  <si>
    <t>2106181795XHN2000912</t>
  </si>
  <si>
    <t>10.94.129.50</t>
  </si>
  <si>
    <t>10.16.218.150</t>
  </si>
  <si>
    <t>应用服务器(服务2)-18</t>
  </si>
  <si>
    <t>QHHD-101-HH03-11A-SEV-2288HV5-02U06</t>
  </si>
  <si>
    <t>2106181795XHN2000286</t>
  </si>
  <si>
    <t>10.94.129.51</t>
  </si>
  <si>
    <t>10.16.218.151</t>
  </si>
  <si>
    <t>应用服务器(控制)-13</t>
  </si>
  <si>
    <t>QHHD-101-HH03-09A-SEV-2288HV5-02U30</t>
  </si>
  <si>
    <t>2106181614X2N4000531</t>
  </si>
  <si>
    <t>10.94.129.52</t>
  </si>
  <si>
    <t>10.16.218.152</t>
  </si>
  <si>
    <t>应用服务器(控制)-14</t>
  </si>
  <si>
    <t>QHHD-101-HH03-10A-SEV-2288HV5-02U15</t>
  </si>
  <si>
    <t>2106181614X2N4000616</t>
  </si>
  <si>
    <t>10.94.129.53</t>
  </si>
  <si>
    <t>10.16.218.153</t>
  </si>
  <si>
    <t>应用服务器(控制)-15</t>
  </si>
  <si>
    <t>QHHD-101-HH03-11A-SEV-2288HV5-02U09</t>
  </si>
  <si>
    <t>2106181614X2N4000549</t>
  </si>
  <si>
    <t>10.94.129.54</t>
  </si>
  <si>
    <t>10.16.218.154</t>
  </si>
  <si>
    <t>应用服务器(管理)-01</t>
  </si>
  <si>
    <t>QHHD-101-HH01-02A-SEV-2288HV5-02U21</t>
  </si>
  <si>
    <t>2106181796XEN4000058</t>
  </si>
  <si>
    <t>10.94.129.193</t>
  </si>
  <si>
    <t>10.94.129.254</t>
  </si>
  <si>
    <t>10.16.218.155</t>
  </si>
  <si>
    <t>应用服务器(管理)-02</t>
  </si>
  <si>
    <t>QHHD-101-HH01-03A-SEV-2288HV5-02U21</t>
  </si>
  <si>
    <t>2106181796XEN4000075</t>
  </si>
  <si>
    <t>10.94.129.194</t>
  </si>
  <si>
    <t>10.16.218.156</t>
  </si>
  <si>
    <t>应用服务器(管理)-03</t>
  </si>
  <si>
    <t>QHHD-101-HH01-04A-SEV-2288HV5-02U24</t>
  </si>
  <si>
    <t>2106181796XEN4000063</t>
  </si>
  <si>
    <t>10.94.129.195</t>
  </si>
  <si>
    <t>10.16.218.157</t>
  </si>
  <si>
    <t>应用服务器(管理)-04</t>
  </si>
  <si>
    <t>QHHD-101-HH01-05A-SEV-2288HV5-02U21</t>
  </si>
  <si>
    <t>2106181796XEN4000081</t>
  </si>
  <si>
    <t>10.94.129.196</t>
  </si>
  <si>
    <t>10.16.218.158</t>
  </si>
  <si>
    <t>应用服务器(管理)-05</t>
  </si>
  <si>
    <t>QHHD-101-HH03-10A-SEV-2288HV5-02U18</t>
  </si>
  <si>
    <t>2106181796XEN4000059</t>
  </si>
  <si>
    <t>10.94.129.197</t>
  </si>
  <si>
    <t>10.16.218.159</t>
  </si>
  <si>
    <t>应用服务器(管理)-06</t>
  </si>
  <si>
    <t>QHHD-101-HH03-11A-SEV-2288HV5-02U12</t>
  </si>
  <si>
    <t>2106181796XEN4000070</t>
  </si>
  <si>
    <t>10.94.129.198</t>
  </si>
  <si>
    <t>10.16.218.160</t>
  </si>
  <si>
    <t>性能型存储-01</t>
  </si>
  <si>
    <t>QHHD-101-HH02-13A-SEV-R740-02U03</t>
  </si>
  <si>
    <t>DELL R740</t>
    <phoneticPr fontId="45" type="noConversion"/>
  </si>
  <si>
    <t>384NYP3</t>
  </si>
  <si>
    <t>10.94.128.129</t>
  </si>
  <si>
    <t>10.94.128.254</t>
  </si>
  <si>
    <t>10.16.218.161</t>
  </si>
  <si>
    <t>性能型存储-02</t>
  </si>
  <si>
    <t>QHHD-101-HH02-13A-SEV-R740-02U06</t>
  </si>
  <si>
    <t>CLHPYP3</t>
  </si>
  <si>
    <t>10.94.128.130</t>
  </si>
  <si>
    <t>10.16.218.162</t>
  </si>
  <si>
    <t>性能型存储-03</t>
  </si>
  <si>
    <t>QHHD-101-HH02-13A-SEV-R740-02U09</t>
  </si>
  <si>
    <t>H4HPYP3</t>
  </si>
  <si>
    <t>10.94.128.131</t>
  </si>
  <si>
    <t>10.16.218.163</t>
  </si>
  <si>
    <t>性能型存储-04</t>
  </si>
  <si>
    <t>QHHD-101-HH02-12A-SEV-R740-02U03</t>
  </si>
  <si>
    <t>3Y1NYP3</t>
  </si>
  <si>
    <t>10.94.128.132</t>
  </si>
  <si>
    <t>10.16.218.164</t>
  </si>
  <si>
    <t>性能型存储-05</t>
  </si>
  <si>
    <t>QHHD-101-HH02-12A-SEV-R740-02U06</t>
  </si>
  <si>
    <t>4HHPYP3</t>
  </si>
  <si>
    <t>10.94.128.133</t>
  </si>
  <si>
    <t>10.16.218.165</t>
  </si>
  <si>
    <t>性能型存储-06</t>
  </si>
  <si>
    <t>QHHD-101-HH02-12A-SEV-R740-02U09</t>
  </si>
  <si>
    <t>9LHPYP3</t>
  </si>
  <si>
    <t>10.94.128.134</t>
  </si>
  <si>
    <t>10.16.218.166</t>
  </si>
  <si>
    <t>性能型存储-07</t>
  </si>
  <si>
    <t>QHHD-101-HH02-12A-SEV-R740-02U12</t>
  </si>
  <si>
    <t>7M7JYP3</t>
  </si>
  <si>
    <t>10.94.128.135</t>
  </si>
  <si>
    <t>10.16.218.167</t>
  </si>
  <si>
    <t>性能型存储-08</t>
  </si>
  <si>
    <t>QHHD-101-HH02-12A-SEV-R740-02U15</t>
  </si>
  <si>
    <t>6FHPYP3</t>
  </si>
  <si>
    <t>10.94.128.136</t>
  </si>
  <si>
    <t>10.16.218.168</t>
  </si>
  <si>
    <t>性能型存储-09</t>
  </si>
  <si>
    <t>QHHD-101-HH02-12A-SEV-R740-02U18</t>
  </si>
  <si>
    <t>6Y1NYP3</t>
  </si>
  <si>
    <t>10.94.128.137</t>
  </si>
  <si>
    <t>10.16.218.169</t>
  </si>
  <si>
    <t>性能型存储-10</t>
  </si>
  <si>
    <t>QHHD-101-HH02-12A-SEV-R740-02U21</t>
  </si>
  <si>
    <t>G4HPYP3</t>
  </si>
  <si>
    <t>10.94.128.138</t>
  </si>
  <si>
    <t>10.16.218.170</t>
  </si>
  <si>
    <t>性能型存储-11</t>
  </si>
  <si>
    <t>QHHD-101-HH02-11A-SEV-R740-02U03</t>
  </si>
  <si>
    <t>8W1NYP3</t>
  </si>
  <si>
    <t>10.94.128.139</t>
  </si>
  <si>
    <t>10.16.218.171</t>
  </si>
  <si>
    <t>性能型存储-12</t>
  </si>
  <si>
    <t>QHHD-101-HH02-11A-SEV-R740-02U06</t>
  </si>
  <si>
    <t>G6X3QP3</t>
  </si>
  <si>
    <t>10.94.128.140</t>
  </si>
  <si>
    <t>10.16.218.172</t>
  </si>
  <si>
    <t>性能型存储-13</t>
  </si>
  <si>
    <t>QHHD-101-HH02-11A-SEV-R740-02U09</t>
  </si>
  <si>
    <t>15HPYP3</t>
  </si>
  <si>
    <t>10.94.128.141</t>
  </si>
  <si>
    <t>10.16.218.173</t>
  </si>
  <si>
    <t>性能型存储-14</t>
  </si>
  <si>
    <t>QHHD-101-HH02-11A-SEV-R740-02U12</t>
  </si>
  <si>
    <t>C64NYP3</t>
  </si>
  <si>
    <t>10.94.128.142</t>
  </si>
  <si>
    <t>10.16.218.174</t>
  </si>
  <si>
    <t>性能型存储-15</t>
  </si>
  <si>
    <t>QHHD-101-HH02-11A-SEV-R740-02U15</t>
  </si>
  <si>
    <t>1Y1NYP3</t>
  </si>
  <si>
    <t>10.94.128.143</t>
  </si>
  <si>
    <t>10.16.218.175</t>
  </si>
  <si>
    <t>性能型存储-16</t>
  </si>
  <si>
    <t>QHHD-101-HH02-11A-SEV-R740-02U18</t>
  </si>
  <si>
    <t>8Y1NYP3</t>
  </si>
  <si>
    <t>10.94.128.144</t>
  </si>
  <si>
    <t>10.16.218.176</t>
  </si>
  <si>
    <t>性能型存储-17</t>
  </si>
  <si>
    <t>QHHD-101-HH02-11A-SEV-R740-02U21</t>
  </si>
  <si>
    <t>B64NYP3</t>
  </si>
  <si>
    <t>10.94.128.145</t>
  </si>
  <si>
    <t>10.16.218.177</t>
  </si>
  <si>
    <t>性能型存储-18</t>
  </si>
  <si>
    <t>QHHD-101-HH02-10A-SEV-R740-02U03</t>
  </si>
  <si>
    <t>JX1NYP3</t>
  </si>
  <si>
    <t>10.94.128.146</t>
  </si>
  <si>
    <t>10.16.218.178</t>
  </si>
  <si>
    <t>性能型存储-19</t>
  </si>
  <si>
    <t>QHHD-101-HH02-10A-SEV-R740-02U06</t>
  </si>
  <si>
    <t>BLHPYP3</t>
  </si>
  <si>
    <t>10.94.128.147</t>
  </si>
  <si>
    <t>10.16.218.179</t>
  </si>
  <si>
    <t>性能型存储-20</t>
  </si>
  <si>
    <t>QHHD-101-HH02-10A-SEV-R740-02U09</t>
  </si>
  <si>
    <t>4FHPYP3</t>
  </si>
  <si>
    <t>10.94.128.148</t>
  </si>
  <si>
    <t>10.16.218.180</t>
  </si>
  <si>
    <t>性能型存储-21</t>
  </si>
  <si>
    <t>QHHD-101-HH02-10A-SEV-R740-02U12</t>
  </si>
  <si>
    <t>7Y1NYP3</t>
  </si>
  <si>
    <t>10.94.128.149</t>
  </si>
  <si>
    <t>10.16.218.181</t>
  </si>
  <si>
    <t>性能型存储-22</t>
  </si>
  <si>
    <t>QHHD-101-HH02-10A-SEV-R740-02U15</t>
  </si>
  <si>
    <t>284NYP3</t>
  </si>
  <si>
    <t>10.94.128.150</t>
  </si>
  <si>
    <t>10.16.218.182</t>
  </si>
  <si>
    <t>性能型存储-23</t>
  </si>
  <si>
    <t>QHHD-101-HH02-10A-SEV-R740-02U18</t>
  </si>
  <si>
    <t>7FHPYP3</t>
  </si>
  <si>
    <t>10.94.128.151</t>
  </si>
  <si>
    <t>10.16.218.183</t>
  </si>
  <si>
    <t>性能型存储-24</t>
  </si>
  <si>
    <t>QHHD-101-HH02-10A-SEV-R740-02U21</t>
  </si>
  <si>
    <t>5Y1NYP3</t>
  </si>
  <si>
    <t>10.94.128.152</t>
  </si>
  <si>
    <t>10.16.218.184</t>
  </si>
  <si>
    <t>性能型存储-25</t>
  </si>
  <si>
    <t>QHHD-101-HH02-09A-SEV-R740-02U03</t>
  </si>
  <si>
    <t>6W1NYP3</t>
  </si>
  <si>
    <t>10.94.128.153</t>
  </si>
  <si>
    <t>10.16.218.185</t>
  </si>
  <si>
    <t>性能型存储-26</t>
  </si>
  <si>
    <t>QHHD-101-HH02-09A-SEV-R740-02U06</t>
  </si>
  <si>
    <t>184NYP3</t>
  </si>
  <si>
    <t>10.94.128.154</t>
  </si>
  <si>
    <t>10.16.218.186</t>
  </si>
  <si>
    <t>性能型存储-27</t>
  </si>
  <si>
    <t>QHHD-101-HH02-09A-SEV-R740-02U09</t>
  </si>
  <si>
    <t>9W1NYP3</t>
  </si>
  <si>
    <t>10.94.128.155</t>
  </si>
  <si>
    <t>10.16.218.187</t>
  </si>
  <si>
    <t>性能型存储-28</t>
  </si>
  <si>
    <t>QHHD-101-HH02-09A-SEV-R740-02U12</t>
  </si>
  <si>
    <t>8M7JYP3</t>
  </si>
  <si>
    <t>10.94.128.156</t>
  </si>
  <si>
    <t>10.16.218.188</t>
  </si>
  <si>
    <t>性能型存储-29</t>
  </si>
  <si>
    <t>QHHD-101-HH02-09A-SEV-R740-02U15</t>
  </si>
  <si>
    <t>3HHPYP3</t>
  </si>
  <si>
    <t>10.94.128.157</t>
  </si>
  <si>
    <t>10.16.218.189</t>
  </si>
  <si>
    <t>性能型存储-30</t>
  </si>
  <si>
    <t>QHHD-101-HH02-09A-SEV-R740-02U18</t>
  </si>
  <si>
    <t>6M7JYP3</t>
  </si>
  <si>
    <t>10.94.128.158</t>
  </si>
  <si>
    <t>10.16.218.190</t>
  </si>
  <si>
    <t>性能型存储-31</t>
  </si>
  <si>
    <t>QHHD-101-HH02-09A-SEV-R740-02U21</t>
  </si>
  <si>
    <t>584NYP3</t>
  </si>
  <si>
    <t>10.94.128.159</t>
  </si>
  <si>
    <t>10.16.218.191</t>
  </si>
  <si>
    <t>性能型存储-32</t>
  </si>
  <si>
    <t>QHHD-101-HH02-08A-SEV-R740-02U03</t>
  </si>
  <si>
    <t>25HPYP3</t>
  </si>
  <si>
    <t>10.94.128.160</t>
  </si>
  <si>
    <t>10.16.218.192</t>
  </si>
  <si>
    <t>性能型存储-33</t>
  </si>
  <si>
    <t>QHHD-101-HH02-08A-SEV-R740-02U06</t>
  </si>
  <si>
    <t>4Y1NYP3</t>
  </si>
  <si>
    <t>10.94.128.161</t>
  </si>
  <si>
    <t>10.16.218.193</t>
  </si>
  <si>
    <t>性能型存储-34</t>
  </si>
  <si>
    <t>QHHD-101-HH02-08A-SEV-R740-02U09</t>
  </si>
  <si>
    <t>FLHPYP3</t>
  </si>
  <si>
    <t>10.94.128.162</t>
  </si>
  <si>
    <t>10.16.218.194</t>
  </si>
  <si>
    <t>性能型存储-35</t>
  </si>
  <si>
    <t>QHHD-101-HH02-08A-SEV-R740-02U12</t>
  </si>
  <si>
    <t>5FHPYP3</t>
  </si>
  <si>
    <t>10.94.128.163</t>
  </si>
  <si>
    <t>10.16.218.195</t>
  </si>
  <si>
    <t>性能型存储-36</t>
  </si>
  <si>
    <t>QHHD-101-HH02-08A-SEV-R740-02U15</t>
  </si>
  <si>
    <t>7W1NYP3</t>
  </si>
  <si>
    <t>10.94.128.164</t>
  </si>
  <si>
    <t>10.16.218.196</t>
  </si>
  <si>
    <t>高性能型存储-01</t>
  </si>
  <si>
    <t>QHHD-101-HH01-08A-SEV-R2200-02U24</t>
  </si>
  <si>
    <t>11921342A142</t>
  </si>
  <si>
    <t>10.94.128.165</t>
  </si>
  <si>
    <t>10.16.218.197</t>
  </si>
  <si>
    <t>高性能型存储-02</t>
  </si>
  <si>
    <t>QHHD-101-HH01-08A-SEV-R2200-02U27</t>
  </si>
  <si>
    <t>11921342A253</t>
  </si>
  <si>
    <t>10.94.128.166</t>
  </si>
  <si>
    <t>10.16.218.198</t>
  </si>
  <si>
    <t>高性能型存储-03</t>
  </si>
  <si>
    <t>QHHD-101-HH01-09A-SEV-R2200-02U09</t>
  </si>
  <si>
    <t>11921342A179</t>
  </si>
  <si>
    <t>10.94.128.167</t>
  </si>
  <si>
    <t>10.16.218.199</t>
  </si>
  <si>
    <t>高性能型存储-04</t>
  </si>
  <si>
    <t>QHHD-101-HH01-09A-SEV-R2200-02U12</t>
  </si>
  <si>
    <t>11921342A110</t>
  </si>
  <si>
    <t>10.94.128.168</t>
  </si>
  <si>
    <t>10.16.218.200</t>
  </si>
  <si>
    <t>性能型存储-37</t>
  </si>
  <si>
    <t>QHHD-101-HH02-08A-SEV-R740-02U18</t>
  </si>
  <si>
    <t>2Y1NYP3</t>
  </si>
  <si>
    <t>10.94.128.169</t>
  </si>
  <si>
    <t>10.16.218.201</t>
  </si>
  <si>
    <t>性能型存储-38</t>
  </si>
  <si>
    <t>QHHD-101-HH02-08A-SEV-R740-02U21</t>
  </si>
  <si>
    <t>2HHPYP3</t>
  </si>
  <si>
    <t>10.94.128.170</t>
  </si>
  <si>
    <t>10.16.218.202</t>
  </si>
  <si>
    <t>性能型存储-39</t>
  </si>
  <si>
    <t>QHHD-101-HH02-07A-SEV-R740-02U03</t>
  </si>
  <si>
    <t>DLHPYP3</t>
  </si>
  <si>
    <t>10.94.128.171</t>
  </si>
  <si>
    <t>10.16.218.203</t>
  </si>
  <si>
    <t>性能型存储-40</t>
  </si>
  <si>
    <t>QHHD-101-HH02-07A-SEV-R740-02U06</t>
  </si>
  <si>
    <t>J6X3QP3</t>
  </si>
  <si>
    <t>10.94.128.172</t>
  </si>
  <si>
    <t>10.16.218.204</t>
  </si>
  <si>
    <t>性能型存储-41</t>
  </si>
  <si>
    <t>QHHD-101-HH02-07A-SEV-R740-02U09</t>
  </si>
  <si>
    <t>9M7JYP3</t>
  </si>
  <si>
    <t>10.94.128.173</t>
  </si>
  <si>
    <t>10.16.218.205</t>
  </si>
  <si>
    <t>性能型存储-42</t>
  </si>
  <si>
    <t>QHHD-101-HH02-07A-SEV-R740-02U12</t>
  </si>
  <si>
    <t>BW1NYP3</t>
  </si>
  <si>
    <t>10.94.128.174</t>
  </si>
  <si>
    <t>10.16.218.206</t>
  </si>
  <si>
    <t>性能型存储-43</t>
  </si>
  <si>
    <t>QHHD-101-HH02-07A-SEV-R740-02U15</t>
  </si>
  <si>
    <t>5M7JYP3</t>
  </si>
  <si>
    <t>10.94.128.175</t>
  </si>
  <si>
    <t>10.16.218.207</t>
  </si>
  <si>
    <t>性能型存储-44</t>
  </si>
  <si>
    <t>QHHD-101-HH02-07A-SEV-R740-02U18</t>
  </si>
  <si>
    <t>6HHPYP3</t>
  </si>
  <si>
    <t>10.94.128.176</t>
  </si>
  <si>
    <t>10.16.218.208</t>
  </si>
  <si>
    <t>性能型存储-45</t>
  </si>
  <si>
    <t>QHHD-101-HH02-07A-SEV-R740-02U21</t>
  </si>
  <si>
    <t>HX1NYP3</t>
  </si>
  <si>
    <t>10.94.128.177</t>
  </si>
  <si>
    <t>10.16.218.209</t>
  </si>
  <si>
    <t>性能型存储-46</t>
  </si>
  <si>
    <t>QHHD-101-HH02-06A-SEV-R740-02U03</t>
  </si>
  <si>
    <t>5HHPYP3</t>
  </si>
  <si>
    <t>10.94.128.178</t>
  </si>
  <si>
    <t>10.16.218.210</t>
  </si>
  <si>
    <t>性能型存储-47</t>
  </si>
  <si>
    <t>QHHD-101-HH02-06A-SEV-R740-02U06</t>
  </si>
  <si>
    <t>8FHPYP3</t>
  </si>
  <si>
    <t>10.94.128.179</t>
  </si>
  <si>
    <t>10.16.218.211</t>
  </si>
  <si>
    <t>性能型存储-48</t>
  </si>
  <si>
    <t>QHHD-101-HH02-06A-SEV-R740-02U09</t>
  </si>
  <si>
    <t>964NYP3</t>
  </si>
  <si>
    <t>10.94.128.180</t>
  </si>
  <si>
    <t>10.16.218.212</t>
  </si>
  <si>
    <t>性能型存储-49</t>
  </si>
  <si>
    <t>QHHD-101-HH02-06A-SEV-R740-02U12</t>
  </si>
  <si>
    <t>F6X3QP3</t>
  </si>
  <si>
    <t>10.94.128.181</t>
  </si>
  <si>
    <t>10.16.218.213</t>
  </si>
  <si>
    <t>性能型存储-50</t>
  </si>
  <si>
    <t>QHHD-101-HH02-06A-SEV-R740-02U15</t>
  </si>
  <si>
    <t>H6X3QP3</t>
  </si>
  <si>
    <t>10.94.128.182</t>
  </si>
  <si>
    <t>10.16.218.214</t>
  </si>
  <si>
    <t>性能型存储-51</t>
  </si>
  <si>
    <t>QHHD-101-HH02-06A-SEV-R740-02U18</t>
  </si>
  <si>
    <t>D64NYP3</t>
  </si>
  <si>
    <t>10.94.128.183</t>
  </si>
  <si>
    <t>10.16.218.215</t>
  </si>
  <si>
    <t>性能型存储-52</t>
  </si>
  <si>
    <t>QHHD-101-HH02-06A-SEV-R740-02U21</t>
  </si>
  <si>
    <t>864NYP3</t>
  </si>
  <si>
    <t>10.94.128.184</t>
  </si>
  <si>
    <t>10.16.218.216</t>
  </si>
  <si>
    <t>性能型存储-53</t>
  </si>
  <si>
    <t>QHHD-101-HH02-05A-SEV-R740-02U03</t>
  </si>
  <si>
    <t>J4HPYP3</t>
  </si>
  <si>
    <t>10.94.128.185</t>
  </si>
  <si>
    <t>10.16.218.217</t>
  </si>
  <si>
    <t>性能型存储-54</t>
  </si>
  <si>
    <t>QHHD-101-HH02-05A-SEV-R740-02U06</t>
  </si>
  <si>
    <t>484NYP3</t>
  </si>
  <si>
    <t>10.94.128.186</t>
  </si>
  <si>
    <t>10.16.218.218</t>
  </si>
  <si>
    <t>宿主机-1</t>
  </si>
  <si>
    <t>QHHD-101-HH01-10A-SEV-R2200-02U03</t>
  </si>
  <si>
    <t>11921257A180</t>
  </si>
  <si>
    <t>190</t>
  </si>
  <si>
    <t>10.129.25.1</t>
  </si>
  <si>
    <t>10.129.25.254</t>
  </si>
  <si>
    <t>10.16.217.129</t>
  </si>
  <si>
    <t>10.16.217.254</t>
  </si>
  <si>
    <t>宿主机-2</t>
  </si>
  <si>
    <t>QHHD-101-HH01-10A-SEV-R2200-02U06</t>
  </si>
  <si>
    <t>11921257A094</t>
  </si>
  <si>
    <t>10.129.25.2</t>
  </si>
  <si>
    <t>10.16.217.130</t>
  </si>
  <si>
    <t>宿主机-3</t>
  </si>
  <si>
    <t>QHHD-101-HH01-11A-SEV-R2200-02U03</t>
  </si>
  <si>
    <t>11921257A041</t>
  </si>
  <si>
    <t>10.129.25.3</t>
  </si>
  <si>
    <t>10.16.217.131</t>
  </si>
  <si>
    <t>宿主机-4</t>
  </si>
  <si>
    <t>QHHD-101-HH01-11A-SEV-R2200-02U06</t>
  </si>
  <si>
    <t>11921257A139</t>
  </si>
  <si>
    <t>10.129.25.4</t>
  </si>
  <si>
    <t>10.16.217.132</t>
  </si>
  <si>
    <t>宿主机-5</t>
  </si>
  <si>
    <t>QHHD-101-HH02-13A-SEV-R2200-02U12</t>
  </si>
  <si>
    <t>11921257A147</t>
  </si>
  <si>
    <t>10.129.25.5</t>
  </si>
  <si>
    <t>10.16.217.133</t>
  </si>
  <si>
    <t>宿主机-6</t>
  </si>
  <si>
    <t>QHHD-101-HH02-13A-SEV-R2200-02U15</t>
  </si>
  <si>
    <t>11921257A163</t>
  </si>
  <si>
    <t>10.129.25.6</t>
  </si>
  <si>
    <t>10.16.217.134</t>
  </si>
  <si>
    <t>宿主机-7</t>
  </si>
  <si>
    <t>QHHD-101-HH02-13A-SEV-R2200-02U18</t>
  </si>
  <si>
    <t>11921257A155</t>
  </si>
  <si>
    <t>10.129.25.7</t>
  </si>
  <si>
    <t>10.16.217.135</t>
  </si>
  <si>
    <t>GPU服务器(T4)-1</t>
  </si>
  <si>
    <t>QHHD-101-HH01-10A-SEV-R5300-04U09</t>
  </si>
  <si>
    <t>210235A3CJH223000162</t>
  </si>
  <si>
    <t>10.129.25.8</t>
  </si>
  <si>
    <t>10.16.217.136</t>
  </si>
  <si>
    <t>GPU服务器(T4)-2</t>
  </si>
  <si>
    <t>QHHD-101-HH01-11A-SEV-R5300-04U09</t>
  </si>
  <si>
    <t>210235A3CJH223000137</t>
  </si>
  <si>
    <t>10.129.25.9</t>
  </si>
  <si>
    <t>10.16.217.137</t>
  </si>
  <si>
    <t>GPU服务器(A10)-1</t>
  </si>
  <si>
    <t>QHHD-101-HH01-10A-SEV-R5300-04U14</t>
  </si>
  <si>
    <t>210235A3CJH224000452</t>
  </si>
  <si>
    <t>10.129.25.10</t>
  </si>
  <si>
    <t>10.16.217.138</t>
  </si>
  <si>
    <t>GPU服务器(A10)-2</t>
  </si>
  <si>
    <t>QHHD-101-HH01-10A-SEV-R5300-04U19</t>
  </si>
  <si>
    <t>210235A3CJH224000402</t>
  </si>
  <si>
    <t>10.129.25.11</t>
  </si>
  <si>
    <t>10.16.217.139</t>
  </si>
  <si>
    <t>GPU服务器(A10)-3</t>
  </si>
  <si>
    <t>QHHD-101-HH01-11A-SEV-R5300-04U14</t>
  </si>
  <si>
    <t>210235A3CJH224000141</t>
  </si>
  <si>
    <t>10.129.25.12</t>
  </si>
  <si>
    <t>10.16.217.140</t>
  </si>
  <si>
    <t>GPU服务器(A10)-4</t>
  </si>
  <si>
    <t>QHHD-101-HH01-11A-SEV-R5300-04U19</t>
  </si>
  <si>
    <t>210235A3CJH224000401</t>
  </si>
  <si>
    <t>10.129.25.13</t>
  </si>
  <si>
    <t>10.16.217.141</t>
  </si>
  <si>
    <t>GPU服务器(A10)-5</t>
  </si>
  <si>
    <t>QHHD-101-HH02-13A-SEV-R5300-04U21</t>
  </si>
  <si>
    <t>210235A3CJH224000374</t>
  </si>
  <si>
    <t>10.129.25.14</t>
  </si>
  <si>
    <t>10.16.217.142</t>
  </si>
  <si>
    <t>安全资源池硬件服务器-1</t>
  </si>
  <si>
    <t>QHHD-101-HH01-06A-SEV-R2200-02U24</t>
  </si>
  <si>
    <t>11921053A068</t>
  </si>
  <si>
    <t>10.129.25.15</t>
  </si>
  <si>
    <t>10.16.217.143</t>
  </si>
  <si>
    <t>安全资源池硬件服务器-2</t>
  </si>
  <si>
    <t>QHHD-101-HH01-07A-SEV-R2200-02U24</t>
  </si>
  <si>
    <t>11921053A072</t>
  </si>
  <si>
    <t>10.129.25.16</t>
    <phoneticPr fontId="45" type="noConversion"/>
  </si>
  <si>
    <t>10.16.217.144</t>
  </si>
  <si>
    <t>安全资源池硬件服务器-3</t>
  </si>
  <si>
    <t>QHHD-101-HH01-08A-SEV-R2200-02U18</t>
  </si>
  <si>
    <t>11921053A067</t>
  </si>
  <si>
    <t>10.129.25.17</t>
  </si>
  <si>
    <t>10.16.217.145</t>
  </si>
  <si>
    <t>专线网关服务器-1</t>
  </si>
  <si>
    <t>QHHD-101-HH01-06A-SEV-R2200-02U27</t>
  </si>
  <si>
    <t>11921052A071</t>
  </si>
  <si>
    <t>10.129.25.18</t>
  </si>
  <si>
    <t>10.16.217.146</t>
  </si>
  <si>
    <t>专线网关服务器-2</t>
  </si>
  <si>
    <t>QHHD-101-HH01-07A-SEV-R2200-02U27</t>
  </si>
  <si>
    <t>11921052A054</t>
  </si>
  <si>
    <t>10.129.25.19</t>
  </si>
  <si>
    <t>10.16.217.147</t>
  </si>
  <si>
    <t>专线网关服务器-3</t>
  </si>
  <si>
    <t>QHHD-101-HH01-08A-SEV-R2200-02U21</t>
  </si>
  <si>
    <t>11921052A072</t>
  </si>
  <si>
    <t>10.129.25.20</t>
  </si>
  <si>
    <t>10.16.217.148</t>
  </si>
  <si>
    <t>QHHD-101-HH03-10A-SEV-R2200-02U21</t>
  </si>
  <si>
    <t>11918130A300</t>
  </si>
  <si>
    <t>10.16.157.240</t>
    <phoneticPr fontId="45" type="noConversion"/>
  </si>
  <si>
    <t>10.16.157.254</t>
    <phoneticPr fontId="45" type="noConversion"/>
  </si>
  <si>
    <t>10.16.217.149</t>
  </si>
  <si>
    <t>QHHD-101-HH03-11A-SEV-R2200-02U15</t>
  </si>
  <si>
    <t>11918130A336</t>
  </si>
  <si>
    <t>10.16.157.241</t>
  </si>
  <si>
    <t>10.16.217.150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</si>
  <si>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</si>
  <si>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</si>
  <si>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</si>
  <si>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</si>
  <si>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</si>
  <si>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</si>
  <si>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</si>
  <si>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</si>
  <si>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备注/VRF/zone</t>
  </si>
  <si>
    <t>核心交换机1--&gt;163-1</t>
  </si>
  <si>
    <t>/</t>
  </si>
  <si>
    <t>default--&gt;163</t>
  </si>
  <si>
    <t>核心交换机1--&gt;163-2</t>
  </si>
  <si>
    <t>核心交换机1--&gt;163-3</t>
  </si>
  <si>
    <t>核心交换机1--&gt;163-4</t>
  </si>
  <si>
    <t>核心交换机1--&gt;163-5</t>
  </si>
  <si>
    <t>核心交换机2--&gt;163-1</t>
  </si>
  <si>
    <t>核心交换机2--&gt;163-2</t>
  </si>
  <si>
    <t>核心交换机2--&gt;163-3</t>
  </si>
  <si>
    <t>核心交换机2--&gt;163-4</t>
  </si>
  <si>
    <t>核心交换机2--&gt;163-5</t>
  </si>
  <si>
    <t>核心--&gt;FW1（Untrust）</t>
  </si>
  <si>
    <t>172.16.1.0/29</t>
  </si>
  <si>
    <t>172.16.1.1</t>
  </si>
  <si>
    <t>172.16.1.3 （VIP.2）</t>
  </si>
  <si>
    <t>BAGG120</t>
  </si>
  <si>
    <t>RAGG120</t>
  </si>
  <si>
    <t>default--&gt;Utrust</t>
  </si>
  <si>
    <t>核心--&gt;FW2（Untrust）</t>
  </si>
  <si>
    <t>172.16.1.4 （VIP.2）</t>
  </si>
  <si>
    <t>BAGG121</t>
  </si>
  <si>
    <t>核心--&gt;FW1（Trust）</t>
  </si>
  <si>
    <t>172.16.1.8/29</t>
  </si>
  <si>
    <t>172.16.1.9</t>
  </si>
  <si>
    <t>172.16.1.11 （VIP.10）</t>
  </si>
  <si>
    <t>default--&gt;Trust</t>
  </si>
  <si>
    <t>核心--&gt;FW2（Trust）</t>
  </si>
  <si>
    <t>172.16.1.12 （VIP.10）</t>
  </si>
  <si>
    <t>核心--&gt;虚墙FW1（Untrust）</t>
  </si>
  <si>
    <t>172.16.1.16/29</t>
  </si>
  <si>
    <t>172.16.1.17</t>
  </si>
  <si>
    <t>172.16.1.19 （VIP.18）</t>
  </si>
  <si>
    <t>BAGG122</t>
  </si>
  <si>
    <t>RAGG122</t>
  </si>
  <si>
    <t>核心--&gt;虚墙FW2（Untrust）</t>
  </si>
  <si>
    <t>172.16.1.20 （VIP.18）</t>
  </si>
  <si>
    <t>BAGG123</t>
  </si>
  <si>
    <t>核心--&gt;虚墙FW1（Trust）</t>
  </si>
  <si>
    <t>172.16.1.24/29</t>
  </si>
  <si>
    <t>172.16.1.25</t>
  </si>
  <si>
    <t>172.16.1.27 （VIP.26）</t>
  </si>
  <si>
    <t>核心--&gt;虚墙FW2（Trust）</t>
  </si>
  <si>
    <t>172.16.1.28 （VIP.26）</t>
  </si>
  <si>
    <t>IPv6范围</t>
  </si>
  <si>
    <t>240E:0981:7102:1002:1::10/125</t>
  </si>
  <si>
    <t>240E:0981:7102:1002:1::11</t>
  </si>
  <si>
    <t>240E:0981:7102:1002:1::13（VIP::12）</t>
  </si>
  <si>
    <t>240E:0981:7102:1002:1::14（VIP::12）</t>
  </si>
  <si>
    <t>240E:0981:7102:1002:1::18/125</t>
  </si>
  <si>
    <t>240E:0981:7102:1002:1::19</t>
  </si>
  <si>
    <t>240E:0981:7102:1002:1::1b（VIP::1a）</t>
  </si>
  <si>
    <t>240E:0981:7102:1002:1::1c（VIP::1a）</t>
  </si>
  <si>
    <t>240E:0981:7102:1002:1::20/125</t>
  </si>
  <si>
    <t>240E:0981:7102:1002:1::21</t>
  </si>
  <si>
    <t>240E:0981:7102:1002:1::23（VIP::22）</t>
  </si>
  <si>
    <t>240E:0981:7102:1002:1::24（VIP::22）</t>
  </si>
  <si>
    <t>240E:0981:7102:1002:1::28/125</t>
  </si>
  <si>
    <t>240E:0981:7102:1002:1::29</t>
  </si>
  <si>
    <t>240E:0981:7102:1002:1::2b（VIP::2a）</t>
  </si>
  <si>
    <t>240E:0981:7102:1002:1::2c（VIP::2a）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</si>
  <si>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</si>
  <si>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</si>
  <si>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</si>
  <si>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</si>
  <si>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</si>
  <si>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</si>
  <si>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</si>
  <si>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</si>
  <si>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</si>
  <si>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</si>
  <si>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</si>
  <si>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</si>
  <si>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存储内网</t>
  </si>
  <si>
    <t>测试IP</t>
  </si>
  <si>
    <t>公网</t>
  </si>
  <si>
    <t>8.8.0.0/16</t>
  </si>
  <si>
    <t>Openstack CN2管理网</t>
  </si>
  <si>
    <t>CN2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</si>
  <si>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</si>
  <si>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</si>
  <si>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</si>
  <si>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</si>
  <si>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</si>
  <si>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</si>
  <si>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</si>
  <si>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</si>
  <si>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</si>
  <si>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</si>
  <si>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</si>
  <si>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</si>
  <si>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</si>
  <si>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</si>
  <si>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</si>
  <si>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</si>
  <si>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</si>
  <si>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ESXI</t>
    <phoneticPr fontId="45" type="noConversion"/>
  </si>
  <si>
    <t>虚拟机名称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</si>
  <si>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</si>
  <si>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</si>
  <si>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</si>
  <si>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</si>
  <si>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</si>
  <si>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</si>
  <si>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</si>
  <si>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</si>
  <si>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</si>
  <si>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</si>
  <si>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qhhd-yum-server</t>
  </si>
  <si>
    <t>KVM01</t>
    <phoneticPr fontId="45" type="noConversion"/>
  </si>
  <si>
    <t>8c32g/5TB</t>
  </si>
  <si>
    <t>root/Ctyun@20220801</t>
  </si>
  <si>
    <t>none</t>
  </si>
  <si>
    <t>NA</t>
  </si>
  <si>
    <t>10.16.157.</t>
    <phoneticPr fontId="45" type="noConversion"/>
  </si>
  <si>
    <t>11.107.135.</t>
  </si>
  <si>
    <t>11.107.163.</t>
  </si>
  <si>
    <t>11.107.177.</t>
  </si>
  <si>
    <t>qhhd-cobbler-server</t>
  </si>
  <si>
    <t>KVM02</t>
  </si>
  <si>
    <t>8c32g</t>
  </si>
  <si>
    <t>qhhd-nat-server</t>
  </si>
  <si>
    <t>KVM03</t>
  </si>
  <si>
    <t>4c8g</t>
  </si>
  <si>
    <t>qhhd-tiaoban01</t>
  </si>
  <si>
    <t>KVM04</t>
  </si>
  <si>
    <t>qhhd-yundiaosnmp1</t>
  </si>
  <si>
    <t>ESXI01</t>
    <phoneticPr fontId="45" type="noConversion"/>
  </si>
  <si>
    <t>16c64g/500G</t>
    <phoneticPr fontId="45" type="noConversion"/>
  </si>
  <si>
    <t>136</t>
    <phoneticPr fontId="45" type="noConversion"/>
  </si>
  <si>
    <t>qhhd-yundiaosnmp2</t>
  </si>
  <si>
    <t>ESXI02</t>
    <phoneticPr fontId="45" type="noConversion"/>
  </si>
  <si>
    <t>137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</si>
  <si>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</si>
  <si>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</si>
  <si>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</si>
  <si>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</si>
  <si>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</si>
  <si>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</si>
  <si>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</si>
  <si>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</si>
  <si>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</si>
  <si>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</si>
  <si>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</si>
  <si>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</si>
  <si>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</si>
  <si>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</si>
  <si>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</si>
  <si>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</si>
  <si>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</si>
  <si>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</si>
  <si>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</si>
  <si>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</si>
  <si>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</si>
  <si>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</si>
  <si>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</si>
  <si>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10.16.157.0/25</t>
    <phoneticPr fontId="45" type="noConversion"/>
  </si>
  <si>
    <t>A类</t>
  </si>
  <si>
    <t>私网</t>
  </si>
  <si>
    <t>网络设备带外</t>
  </si>
  <si>
    <t>IPV4</t>
  </si>
  <si>
    <t>标准</t>
  </si>
  <si>
    <t>研发三部</t>
  </si>
  <si>
    <t>10.16.157.128/25</t>
    <phoneticPr fontId="45" type="noConversion"/>
  </si>
  <si>
    <t>集群CN2</t>
  </si>
  <si>
    <t>10.16.218.0/24</t>
    <phoneticPr fontId="45" type="noConversion"/>
  </si>
  <si>
    <t>服务器带外</t>
  </si>
  <si>
    <t>10.16.217.128/25</t>
    <phoneticPr fontId="45" type="noConversion"/>
  </si>
  <si>
    <t>ECX</t>
    <phoneticPr fontId="45" type="noConversion"/>
  </si>
  <si>
    <t>10.16.217.0/25</t>
    <phoneticPr fontId="45" type="noConversion"/>
  </si>
  <si>
    <t>网络互联</t>
  </si>
  <si>
    <t>其他</t>
  </si>
  <si>
    <t>202.100.137.96/27(163出口)</t>
    <phoneticPr fontId="45" type="noConversion"/>
  </si>
  <si>
    <t>118.213.220.0/24</t>
    <phoneticPr fontId="45" type="noConversion"/>
  </si>
  <si>
    <t>ECX</t>
  </si>
  <si>
    <t>240E:0981:7102:1000::/56</t>
    <phoneticPr fontId="45" type="noConversion"/>
  </si>
  <si>
    <t xml:space="preserve"> 202.100.137.0/26</t>
    <phoneticPr fontId="45" type="noConversion"/>
  </si>
  <si>
    <t>240E:0981:7102::/52</t>
    <phoneticPr fontId="45" type="noConversion"/>
  </si>
  <si>
    <t>10.94.129.128/26</t>
  </si>
  <si>
    <t>资源池内私网</t>
  </si>
  <si>
    <t>10.94.128.0/25</t>
  </si>
  <si>
    <t>10.94.129.0/25</t>
  </si>
  <si>
    <t>10.94.129.192/26</t>
  </si>
  <si>
    <t>10.129.25.0/24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</si>
  <si>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</si>
  <si>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</si>
  <si>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</si>
  <si>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</si>
  <si>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</si>
  <si>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</si>
  <si>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</si>
  <si>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</si>
  <si>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海东市电信大楼平安一层101机房</t>
    <phoneticPr fontId="45" type="noConversion"/>
  </si>
  <si>
    <t>云网融合产品线</t>
  </si>
  <si>
    <t>65460</t>
  </si>
  <si>
    <t>65461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</si>
  <si>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</si>
  <si>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</si>
  <si>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</si>
  <si>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</si>
  <si>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</si>
  <si>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</si>
  <si>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</si>
  <si>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</si>
  <si>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</si>
  <si>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</si>
  <si>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</si>
  <si>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</si>
  <si>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</si>
  <si>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</si>
  <si>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</si>
  <si>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</si>
  <si>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</si>
  <si>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</si>
  <si>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</si>
  <si>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</si>
  <si>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</si>
  <si>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</si>
  <si>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</si>
  <si>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</si>
  <si>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</si>
  <si>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</si>
  <si>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</si>
  <si>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</si>
  <si>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</si>
  <si>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</si>
  <si>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</si>
  <si>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青海</t>
  </si>
  <si>
    <t>海东</t>
  </si>
  <si>
    <t>自研</t>
  </si>
  <si>
    <t>自研云主机</t>
  </si>
  <si>
    <t>独立出口</t>
  </si>
  <si>
    <t>自研CS/自研OS</t>
    <phoneticPr fontId="45" type="noConversion"/>
  </si>
  <si>
    <t>锐捷</t>
    <phoneticPr fontId="45" type="noConversion"/>
  </si>
  <si>
    <t>100G3/0/18</t>
  </si>
  <si>
    <t>无</t>
  </si>
  <si>
    <t>199.68.145.82</t>
  </si>
  <si>
    <t>240E:90:2007::241</t>
  </si>
  <si>
    <t>静态</t>
  </si>
  <si>
    <t>海东大数据16808-1</t>
  </si>
  <si>
    <t>100G1/0/3</t>
  </si>
  <si>
    <t>199.68.145.81</t>
  </si>
  <si>
    <t>240E:90:2007::240</t>
  </si>
  <si>
    <t>10G4/0/21</t>
  </si>
  <si>
    <t>199.68.145.86</t>
  </si>
  <si>
    <t>240E:90:2007::243</t>
  </si>
  <si>
    <t>10G3/0/2</t>
  </si>
  <si>
    <t>199.68.145.85</t>
  </si>
  <si>
    <t>240E:90:2007::242</t>
  </si>
  <si>
    <t>10G4/0/22</t>
  </si>
  <si>
    <t>199.68.145.98</t>
  </si>
  <si>
    <t>240E:90:2007::245</t>
  </si>
  <si>
    <t>10G3/0/3</t>
  </si>
  <si>
    <t>199.68.145.97</t>
  </si>
  <si>
    <t>240E:90:2007::244</t>
  </si>
  <si>
    <t>10G4/0/23</t>
  </si>
  <si>
    <t>199.68.145.102</t>
  </si>
  <si>
    <t>240E:90:2007::247</t>
  </si>
  <si>
    <t>10G3/0/4</t>
  </si>
  <si>
    <t>199.68.145.101</t>
  </si>
  <si>
    <t>240E:90:2007::246</t>
  </si>
  <si>
    <t>10G4/0/24</t>
  </si>
  <si>
    <t>199.68.145.106</t>
  </si>
  <si>
    <t>240E:90:2007::249</t>
  </si>
  <si>
    <t>10G3/0/5</t>
  </si>
  <si>
    <t>199.68.145.105</t>
  </si>
  <si>
    <t>240E:90:2007::248</t>
  </si>
  <si>
    <t>199.68.145.110</t>
  </si>
  <si>
    <t>240E:90:2007::251</t>
  </si>
  <si>
    <t>海东大数据16808-2</t>
  </si>
  <si>
    <t>199.68.145.109</t>
  </si>
  <si>
    <t>240E:90:2007::250</t>
  </si>
  <si>
    <t>199.68.145.114</t>
  </si>
  <si>
    <t>240E:90:2007::253</t>
  </si>
  <si>
    <t>199.68.145.113</t>
  </si>
  <si>
    <t>240E:90:2007::252</t>
  </si>
  <si>
    <t>199.68.145.118</t>
  </si>
  <si>
    <t>240E:90:2007::255</t>
  </si>
  <si>
    <t>199.68.145.117</t>
  </si>
  <si>
    <t>240E:90:2007::254</t>
  </si>
  <si>
    <t>199.68.145.122</t>
  </si>
  <si>
    <t>240E:90:2007::257</t>
  </si>
  <si>
    <t>199.68.145.121</t>
  </si>
  <si>
    <t>240E:90:2007::256</t>
  </si>
  <si>
    <t>199.68.145.126</t>
  </si>
  <si>
    <t>240E:90:2007::259</t>
  </si>
  <si>
    <t>199.68.145.125</t>
  </si>
  <si>
    <t>240E:90:2007::258</t>
  </si>
  <si>
    <t>QSHD-101-HH01-02A-HSW-H6900-01U42</t>
  </si>
  <si>
    <t>新华三</t>
  </si>
  <si>
    <t>H6900</t>
  </si>
  <si>
    <t>XGE1/0/45</t>
  </si>
  <si>
    <t xml:space="preserve"> 10.16.217.1</t>
  </si>
  <si>
    <t>QH-HD-SNL-W-1.CN2</t>
  </si>
  <si>
    <t>10GE3/0/6</t>
  </si>
  <si>
    <t xml:space="preserve"> 10.16.217.2</t>
  </si>
  <si>
    <t>QSHD-101-_HH01-03A-HSW-H6900-01U42</t>
  </si>
  <si>
    <t>XGE2/0/45</t>
  </si>
  <si>
    <t>10.16.217.5</t>
  </si>
  <si>
    <t>QH-HD-SNL-W-2.CN2</t>
  </si>
  <si>
    <t>10.16.217.6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</si>
</sst>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/mmm/yy;@"/>
    <numFmt numFmtId="165" formatCode="[$-409]d\-mmm\-yy;@"/>
    <numFmt numFmtId="166" formatCode="0_);[Red]\(0\)"/>
    <numFmt numFmtId="167" formatCode="[$-F800]dddd\,\ mmmm\ dd\,\ yyyy"/>
    <numFmt numFmtId="168" formatCode="yyyy/m/d;@"/>
  </numFmts>
  <fonts count="71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  <font>
      <u/>
      <sz val="11"/>
      <color theme="10"/>
      <name val="DengXian"/>
      <charset val="136"/>
      <scheme val="minor"/>
    </font>
    <font>
      <sz val="9"/>
      <color rgb="FF000000"/>
      <name val="Times New Roman"/>
      <family val="1"/>
    </font>
    <font>
      <sz val="8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000000"/>
      <name val="SimSun"/>
      <charset val="134"/>
    </font>
    <font>
      <sz val="8"/>
      <color indexed="8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name val="宋体"/>
      <family val="3"/>
      <charset val="134"/>
    </font>
    <font>
      <sz val="9"/>
      <color rgb="FF000000"/>
      <name val="Times New Roman"/>
      <family val="3"/>
      <charset val="134"/>
    </font>
    <font>
      <sz val="8"/>
      <color theme="1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rgb="FF000000"/>
      <name val="Microsoft YaHei U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8">
    <xf numFmtId="164" fontId="0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/>
    <xf numFmtId="164" fontId="16" fillId="0" borderId="0"/>
    <xf numFmtId="164" fontId="18" fillId="0" borderId="0"/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34" fillId="0" borderId="0"/>
    <xf numFmtId="164" fontId="16" fillId="0" borderId="0">
      <alignment vertical="center"/>
    </xf>
    <xf numFmtId="164" fontId="35" fillId="0" borderId="0"/>
    <xf numFmtId="164" fontId="16" fillId="0" borderId="0">
      <alignment vertical="center"/>
    </xf>
    <xf numFmtId="164" fontId="18" fillId="0" borderId="0">
      <alignment vertical="center"/>
    </xf>
    <xf numFmtId="164" fontId="16" fillId="0" borderId="0"/>
    <xf numFmtId="164" fontId="16" fillId="0" borderId="0">
      <alignment vertical="center"/>
    </xf>
    <xf numFmtId="164" fontId="18" fillId="0" borderId="0">
      <alignment vertical="center"/>
    </xf>
    <xf numFmtId="164" fontId="16" fillId="0" borderId="0"/>
    <xf numFmtId="0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0" fontId="34" fillId="0" borderId="0"/>
    <xf numFmtId="0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/>
    <xf numFmtId="164" fontId="18" fillId="0" borderId="0">
      <alignment vertical="center"/>
    </xf>
    <xf numFmtId="164" fontId="16" fillId="0" borderId="0">
      <alignment vertical="center"/>
    </xf>
    <xf numFmtId="164" fontId="16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35" fillId="0" borderId="0"/>
    <xf numFmtId="164" fontId="15" fillId="0" borderId="0"/>
    <xf numFmtId="164" fontId="36" fillId="0" borderId="0">
      <alignment vertical="top"/>
      <protection locked="0"/>
    </xf>
    <xf numFmtId="164" fontId="35" fillId="0" borderId="0"/>
    <xf numFmtId="164" fontId="34" fillId="0" borderId="0">
      <alignment vertical="center"/>
    </xf>
    <xf numFmtId="164" fontId="37" fillId="15" borderId="0">
      <alignment vertical="center"/>
    </xf>
    <xf numFmtId="164" fontId="16" fillId="0" borderId="0"/>
    <xf numFmtId="164" fontId="15" fillId="0" borderId="0"/>
    <xf numFmtId="164" fontId="16" fillId="0" borderId="0">
      <alignment vertical="center"/>
    </xf>
    <xf numFmtId="164" fontId="18" fillId="0" borderId="0"/>
    <xf numFmtId="164" fontId="36" fillId="0" borderId="0">
      <alignment vertical="top"/>
      <protection locked="0"/>
    </xf>
    <xf numFmtId="164" fontId="34" fillId="0" borderId="0">
      <alignment vertical="center"/>
    </xf>
    <xf numFmtId="164" fontId="18" fillId="0" borderId="0"/>
    <xf numFmtId="0" fontId="34" fillId="0" borderId="0"/>
    <xf numFmtId="0" fontId="18" fillId="0" borderId="0">
      <alignment vertical="center"/>
    </xf>
    <xf numFmtId="164" fontId="16" fillId="0" borderId="0"/>
    <xf numFmtId="0" fontId="18" fillId="0" borderId="0">
      <alignment vertical="center"/>
    </xf>
    <xf numFmtId="164" fontId="18" fillId="0" borderId="0">
      <alignment vertical="center"/>
    </xf>
    <xf numFmtId="164" fontId="16" fillId="0" borderId="0"/>
    <xf numFmtId="164" fontId="16" fillId="0" borderId="0">
      <alignment vertical="center"/>
    </xf>
    <xf numFmtId="164" fontId="34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6" fillId="0" borderId="0"/>
    <xf numFmtId="0" fontId="18" fillId="0" borderId="0">
      <alignment vertical="center"/>
    </xf>
    <xf numFmtId="164" fontId="16" fillId="0" borderId="0">
      <alignment vertical="center"/>
    </xf>
    <xf numFmtId="0" fontId="16" fillId="0" borderId="0"/>
    <xf numFmtId="164" fontId="34" fillId="0" borderId="0"/>
    <xf numFmtId="164" fontId="18" fillId="0" borderId="0">
      <alignment vertical="center"/>
    </xf>
    <xf numFmtId="164" fontId="18" fillId="0" borderId="0">
      <alignment vertical="center"/>
    </xf>
    <xf numFmtId="164" fontId="16" fillId="0" borderId="0"/>
    <xf numFmtId="164" fontId="18" fillId="0" borderId="0">
      <alignment vertical="center"/>
    </xf>
    <xf numFmtId="164" fontId="16" fillId="0" borderId="0"/>
    <xf numFmtId="164" fontId="34" fillId="0" borderId="0"/>
    <xf numFmtId="164" fontId="16" fillId="0" borderId="0">
      <alignment vertical="center"/>
    </xf>
    <xf numFmtId="164" fontId="18" fillId="0" borderId="0">
      <alignment vertical="center"/>
    </xf>
    <xf numFmtId="164" fontId="18" fillId="0" borderId="0"/>
    <xf numFmtId="164" fontId="16" fillId="0" borderId="0"/>
    <xf numFmtId="164" fontId="16" fillId="0" borderId="0">
      <alignment vertical="center"/>
    </xf>
    <xf numFmtId="164" fontId="16" fillId="0" borderId="0">
      <alignment vertical="center"/>
    </xf>
    <xf numFmtId="164" fontId="16" fillId="0" borderId="0"/>
    <xf numFmtId="164" fontId="16" fillId="0" borderId="0">
      <alignment vertical="center"/>
    </xf>
    <xf numFmtId="164" fontId="18" fillId="0" borderId="0"/>
    <xf numFmtId="164" fontId="16" fillId="0" borderId="0"/>
    <xf numFmtId="164" fontId="16" fillId="0" borderId="0">
      <alignment vertical="center"/>
    </xf>
    <xf numFmtId="0" fontId="18" fillId="0" borderId="0"/>
    <xf numFmtId="164" fontId="16" fillId="0" borderId="0"/>
    <xf numFmtId="0" fontId="18" fillId="0" borderId="0"/>
    <xf numFmtId="164" fontId="16" fillId="0" borderId="0"/>
    <xf numFmtId="0" fontId="18" fillId="0" borderId="0"/>
    <xf numFmtId="164" fontId="16" fillId="0" borderId="0"/>
    <xf numFmtId="164" fontId="16" fillId="0" borderId="0">
      <alignment vertical="center"/>
    </xf>
    <xf numFmtId="0" fontId="18" fillId="0" borderId="0">
      <alignment vertical="center"/>
    </xf>
    <xf numFmtId="164" fontId="16" fillId="0" borderId="0"/>
    <xf numFmtId="0" fontId="18" fillId="0" borderId="0">
      <alignment vertical="center"/>
    </xf>
    <xf numFmtId="164" fontId="7" fillId="0" borderId="0"/>
    <xf numFmtId="164" fontId="16" fillId="0" borderId="0"/>
    <xf numFmtId="164" fontId="16" fillId="0" borderId="0">
      <alignment vertical="center"/>
    </xf>
    <xf numFmtId="0" fontId="16" fillId="0" borderId="0"/>
    <xf numFmtId="164" fontId="16" fillId="0" borderId="0">
      <alignment vertical="center"/>
    </xf>
    <xf numFmtId="0" fontId="16" fillId="0" borderId="0"/>
    <xf numFmtId="164" fontId="16" fillId="0" borderId="0"/>
    <xf numFmtId="164" fontId="16" fillId="0" borderId="0"/>
    <xf numFmtId="164" fontId="16" fillId="0" borderId="0">
      <alignment vertical="center"/>
    </xf>
    <xf numFmtId="0" fontId="16" fillId="0" borderId="0"/>
    <xf numFmtId="164" fontId="16" fillId="0" borderId="0"/>
    <xf numFmtId="164" fontId="18" fillId="0" borderId="0"/>
    <xf numFmtId="164" fontId="16" fillId="0" borderId="0"/>
    <xf numFmtId="164" fontId="7" fillId="0" borderId="0"/>
    <xf numFmtId="164" fontId="7" fillId="0" borderId="0"/>
    <xf numFmtId="164" fontId="7" fillId="0" borderId="0"/>
    <xf numFmtId="164" fontId="18" fillId="0" borderId="0"/>
    <xf numFmtId="164" fontId="7" fillId="0" borderId="0"/>
    <xf numFmtId="164" fontId="18" fillId="0" borderId="0"/>
    <xf numFmtId="164" fontId="16" fillId="0" borderId="0"/>
    <xf numFmtId="164" fontId="16" fillId="0" borderId="0"/>
    <xf numFmtId="164" fontId="16" fillId="0" borderId="0"/>
    <xf numFmtId="164" fontId="18" fillId="0" borderId="0">
      <alignment vertical="center"/>
    </xf>
    <xf numFmtId="164" fontId="16" fillId="0" borderId="0"/>
    <xf numFmtId="164" fontId="18" fillId="0" borderId="0">
      <alignment vertical="center"/>
    </xf>
    <xf numFmtId="164" fontId="18" fillId="0" borderId="0">
      <alignment vertical="center"/>
    </xf>
    <xf numFmtId="164" fontId="38" fillId="0" borderId="0"/>
    <xf numFmtId="164" fontId="18" fillId="0" borderId="0">
      <alignment vertical="center"/>
    </xf>
    <xf numFmtId="164" fontId="18" fillId="0" borderId="0"/>
    <xf numFmtId="164" fontId="7" fillId="0" borderId="0"/>
    <xf numFmtId="164" fontId="39" fillId="16" borderId="0">
      <alignment vertical="center"/>
    </xf>
    <xf numFmtId="164" fontId="39" fillId="16" borderId="0">
      <alignment vertical="center"/>
    </xf>
    <xf numFmtId="164" fontId="39" fillId="16" borderId="0">
      <alignment vertical="center"/>
    </xf>
    <xf numFmtId="164" fontId="39" fillId="16" borderId="0">
      <alignment vertical="center"/>
    </xf>
    <xf numFmtId="164" fontId="36" fillId="0" borderId="0">
      <alignment vertical="top"/>
      <protection locked="0"/>
    </xf>
    <xf numFmtId="164" fontId="18" fillId="0" borderId="0">
      <alignment vertical="center"/>
    </xf>
    <xf numFmtId="164" fontId="18" fillId="0" borderId="0"/>
    <xf numFmtId="164" fontId="36" fillId="0" borderId="0">
      <alignment vertical="top"/>
      <protection locked="0"/>
    </xf>
    <xf numFmtId="164" fontId="16" fillId="0" borderId="0">
      <alignment vertical="center"/>
    </xf>
    <xf numFmtId="164" fontId="34" fillId="0" borderId="0"/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/>
    <xf numFmtId="0" fontId="18" fillId="0" borderId="0">
      <alignment vertical="center"/>
    </xf>
    <xf numFmtId="164" fontId="18" fillId="0" borderId="0"/>
    <xf numFmtId="164" fontId="16" fillId="0" borderId="0">
      <alignment vertical="center"/>
    </xf>
    <xf numFmtId="164" fontId="18" fillId="0" borderId="0"/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6" fillId="0" borderId="0">
      <alignment vertical="center"/>
    </xf>
    <xf numFmtId="164" fontId="18" fillId="0" borderId="0"/>
    <xf numFmtId="164" fontId="16" fillId="0" borderId="0">
      <alignment vertical="center"/>
    </xf>
    <xf numFmtId="164" fontId="18" fillId="0" borderId="0">
      <alignment vertical="center"/>
    </xf>
    <xf numFmtId="0" fontId="18" fillId="0" borderId="0"/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7" fillId="0" borderId="0"/>
    <xf numFmtId="164" fontId="18" fillId="0" borderId="0"/>
    <xf numFmtId="164" fontId="7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0" fontId="18" fillId="0" borderId="0">
      <alignment vertical="center"/>
    </xf>
    <xf numFmtId="164" fontId="9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8" fillId="0" borderId="0"/>
    <xf numFmtId="164" fontId="16" fillId="0" borderId="0">
      <alignment vertical="center"/>
    </xf>
    <xf numFmtId="164" fontId="18" fillId="0" borderId="0"/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35" fillId="0" borderId="0"/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6" fillId="0" borderId="0">
      <alignment vertical="center"/>
    </xf>
    <xf numFmtId="164" fontId="35" fillId="0" borderId="0"/>
    <xf numFmtId="164" fontId="35" fillId="0" borderId="0"/>
    <xf numFmtId="164" fontId="16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0" fontId="18" fillId="0" borderId="0">
      <alignment vertical="center"/>
    </xf>
    <xf numFmtId="0" fontId="18" fillId="0" borderId="0"/>
    <xf numFmtId="164" fontId="18" fillId="0" borderId="0">
      <alignment vertical="center"/>
    </xf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0" fontId="35" fillId="0" borderId="0">
      <alignment vertical="center"/>
    </xf>
    <xf numFmtId="164" fontId="18" fillId="0" borderId="0">
      <alignment vertical="center"/>
    </xf>
    <xf numFmtId="164" fontId="35" fillId="0" borderId="0"/>
    <xf numFmtId="164" fontId="16" fillId="0" borderId="0"/>
    <xf numFmtId="0" fontId="35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0" fontId="40" fillId="0" borderId="0"/>
    <xf numFmtId="0" fontId="40" fillId="0" borderId="0"/>
    <xf numFmtId="164" fontId="40" fillId="0" borderId="0"/>
    <xf numFmtId="164" fontId="40" fillId="0" borderId="0"/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0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0" fontId="35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/>
    <xf numFmtId="164" fontId="16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34" fillId="0" borderId="0"/>
    <xf numFmtId="164" fontId="16" fillId="0" borderId="0">
      <alignment vertical="center"/>
    </xf>
    <xf numFmtId="164" fontId="16" fillId="0" borderId="0">
      <alignment vertical="center"/>
    </xf>
    <xf numFmtId="164" fontId="34" fillId="0" borderId="0"/>
    <xf numFmtId="164" fontId="34" fillId="0" borderId="0">
      <alignment vertical="center"/>
    </xf>
    <xf numFmtId="164" fontId="37" fillId="15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>
      <alignment vertical="center"/>
    </xf>
    <xf numFmtId="164" fontId="16" fillId="0" borderId="0">
      <alignment vertical="center"/>
    </xf>
    <xf numFmtId="0" fontId="8" fillId="0" borderId="0"/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34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0" fontId="34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41" fillId="0" borderId="0">
      <alignment vertical="top"/>
      <protection locked="0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34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/>
    <xf numFmtId="164" fontId="18" fillId="0" borderId="0">
      <alignment vertical="center"/>
    </xf>
    <xf numFmtId="164" fontId="35" fillId="0" borderId="0"/>
    <xf numFmtId="164" fontId="16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9" fillId="0" borderId="0">
      <alignment vertical="center"/>
    </xf>
    <xf numFmtId="164" fontId="18" fillId="0" borderId="0">
      <alignment vertical="center"/>
    </xf>
    <xf numFmtId="164" fontId="35" fillId="0" borderId="0"/>
    <xf numFmtId="164" fontId="18" fillId="0" borderId="0">
      <alignment vertical="center"/>
    </xf>
    <xf numFmtId="0" fontId="18" fillId="0" borderId="0"/>
    <xf numFmtId="0" fontId="18" fillId="0" borderId="0"/>
    <xf numFmtId="164" fontId="18" fillId="0" borderId="0"/>
    <xf numFmtId="164" fontId="18" fillId="0" borderId="0"/>
    <xf numFmtId="0" fontId="40" fillId="0" borderId="0"/>
    <xf numFmtId="0" fontId="40" fillId="0" borderId="0"/>
    <xf numFmtId="164" fontId="40" fillId="0" borderId="0"/>
    <xf numFmtId="164" fontId="41" fillId="0" borderId="0">
      <alignment vertical="top"/>
      <protection locked="0"/>
    </xf>
    <xf numFmtId="164" fontId="40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9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9" fillId="0" borderId="0">
      <alignment vertical="center"/>
    </xf>
    <xf numFmtId="164" fontId="18" fillId="0" borderId="0">
      <alignment vertical="center"/>
    </xf>
    <xf numFmtId="164" fontId="16" fillId="0" borderId="0"/>
    <xf numFmtId="164" fontId="16" fillId="0" borderId="0"/>
    <xf numFmtId="164" fontId="16" fillId="0" borderId="0"/>
    <xf numFmtId="164" fontId="35" fillId="0" borderId="0"/>
    <xf numFmtId="164" fontId="18" fillId="0" borderId="0"/>
    <xf numFmtId="164" fontId="18" fillId="0" borderId="0">
      <alignment vertical="center"/>
    </xf>
    <xf numFmtId="164" fontId="18" fillId="0" borderId="0">
      <alignment vertical="center"/>
    </xf>
    <xf numFmtId="164" fontId="18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35" fillId="0" borderId="0"/>
    <xf numFmtId="164" fontId="16" fillId="0" borderId="0">
      <alignment vertical="center"/>
    </xf>
    <xf numFmtId="164" fontId="16" fillId="0" borderId="0">
      <alignment vertical="center"/>
    </xf>
    <xf numFmtId="164" fontId="35" fillId="0" borderId="0"/>
    <xf numFmtId="164" fontId="18" fillId="0" borderId="0"/>
    <xf numFmtId="164" fontId="16" fillId="0" borderId="0">
      <alignment vertical="center"/>
    </xf>
    <xf numFmtId="164" fontId="16" fillId="0" borderId="0">
      <alignment vertical="center"/>
    </xf>
    <xf numFmtId="164" fontId="16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6" fillId="0" borderId="0">
      <alignment vertical="top"/>
      <protection locked="0"/>
    </xf>
    <xf numFmtId="164" fontId="41" fillId="0" borderId="0">
      <alignment vertical="top"/>
      <protection locked="0"/>
    </xf>
    <xf numFmtId="164" fontId="41" fillId="0" borderId="0">
      <alignment vertical="top"/>
      <protection locked="0"/>
    </xf>
    <xf numFmtId="164" fontId="41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41" fillId="0" borderId="0">
      <alignment vertical="top"/>
      <protection locked="0"/>
    </xf>
    <xf numFmtId="164" fontId="41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6" fillId="0" borderId="0">
      <alignment vertical="top"/>
      <protection locked="0"/>
    </xf>
    <xf numFmtId="164" fontId="37" fillId="15" borderId="0">
      <alignment vertical="center"/>
    </xf>
    <xf numFmtId="164" fontId="37" fillId="15" borderId="0">
      <alignment vertical="center"/>
    </xf>
    <xf numFmtId="164" fontId="34" fillId="0" borderId="0"/>
    <xf numFmtId="164" fontId="34" fillId="0" borderId="0">
      <alignment vertical="center"/>
    </xf>
    <xf numFmtId="0" fontId="34" fillId="0" borderId="0"/>
    <xf numFmtId="0" fontId="34" fillId="0" borderId="0"/>
    <xf numFmtId="164" fontId="34" fillId="0" borderId="0"/>
    <xf numFmtId="0" fontId="34" fillId="0" borderId="0"/>
    <xf numFmtId="164" fontId="8" fillId="0" borderId="0">
      <alignment vertical="center"/>
    </xf>
    <xf numFmtId="0" fontId="55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8" fillId="0" borderId="0">
      <alignment vertical="center"/>
    </xf>
    <xf numFmtId="164" fontId="8" fillId="0" borderId="0">
      <alignment vertical="center"/>
    </xf>
    <xf numFmtId="0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0" fontId="8" fillId="0" borderId="0">
      <alignment vertical="center"/>
    </xf>
    <xf numFmtId="0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0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0" fontId="8" fillId="0" borderId="0">
      <alignment vertical="center"/>
    </xf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>
      <alignment vertical="center"/>
    </xf>
    <xf numFmtId="0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0" fontId="8" fillId="0" borderId="0">
      <alignment vertical="center"/>
    </xf>
    <xf numFmtId="0" fontId="8" fillId="0" borderId="0"/>
    <xf numFmtId="164" fontId="8" fillId="0" borderId="0">
      <alignment vertical="center"/>
    </xf>
    <xf numFmtId="0" fontId="8" fillId="0" borderId="0"/>
    <xf numFmtId="0" fontId="8" fillId="0" borderId="0"/>
    <xf numFmtId="164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57" fillId="0" borderId="0" applyNumberFormat="0" applyFill="0" applyBorder="0" applyAlignment="0" applyProtection="0">
      <alignment vertical="center"/>
    </xf>
  </cellStyleXfs>
  <cellXfs count="240">
    <xf numFmtId="164" fontId="0" fillId="0" borderId="0" xfId="0">
      <alignment vertical="center"/>
    </xf>
    <xf numFmtId="164" fontId="1" fillId="0" borderId="0" xfId="0" applyFont="1">
      <alignment vertical="center"/>
    </xf>
    <xf numFmtId="164" fontId="5" fillId="0" borderId="2" xfId="0" applyFont="1" applyBorder="1" applyAlignment="1">
      <alignment horizontal="center" vertical="center" wrapText="1"/>
    </xf>
    <xf numFmtId="164" fontId="9" fillId="0" borderId="2" xfId="0" applyFont="1" applyBorder="1" applyAlignment="1">
      <alignment horizontal="center" vertical="center" wrapText="1"/>
    </xf>
    <xf numFmtId="164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64" fontId="10" fillId="0" borderId="2" xfId="0" applyFont="1" applyBorder="1" applyAlignment="1">
      <alignment horizontal="center" vertical="center" wrapText="1"/>
    </xf>
    <xf numFmtId="164" fontId="11" fillId="0" borderId="0" xfId="0" applyFont="1">
      <alignment vertical="center"/>
    </xf>
    <xf numFmtId="164" fontId="13" fillId="0" borderId="0" xfId="0" applyFont="1">
      <alignment vertical="center"/>
    </xf>
    <xf numFmtId="164" fontId="14" fillId="0" borderId="2" xfId="0" applyFont="1" applyBorder="1" applyAlignment="1">
      <alignment horizontal="center" vertical="center" wrapText="1"/>
    </xf>
    <xf numFmtId="164" fontId="1" fillId="0" borderId="0" xfId="0" applyFont="1" applyAlignment="1">
      <alignment horizontal="center" vertical="center" wrapText="1"/>
    </xf>
    <xf numFmtId="167" fontId="17" fillId="9" borderId="5" xfId="0" applyNumberFormat="1" applyFont="1" applyFill="1" applyBorder="1" applyAlignment="1">
      <alignment horizontal="center" vertical="center" wrapText="1"/>
    </xf>
    <xf numFmtId="167" fontId="17" fillId="9" borderId="6" xfId="0" applyNumberFormat="1" applyFont="1" applyFill="1" applyBorder="1" applyAlignment="1">
      <alignment horizontal="center" vertical="center" wrapText="1"/>
    </xf>
    <xf numFmtId="167" fontId="17" fillId="7" borderId="6" xfId="0" applyNumberFormat="1" applyFont="1" applyFill="1" applyBorder="1" applyAlignment="1">
      <alignment horizontal="center" vertical="center" wrapText="1"/>
    </xf>
    <xf numFmtId="167" fontId="17" fillId="0" borderId="2" xfId="0" applyNumberFormat="1" applyFont="1" applyBorder="1" applyAlignment="1">
      <alignment vertical="center" wrapText="1"/>
    </xf>
    <xf numFmtId="168" fontId="17" fillId="10" borderId="9" xfId="0" applyNumberFormat="1" applyFont="1" applyFill="1" applyBorder="1" applyAlignment="1">
      <alignment horizontal="center" vertical="center" wrapText="1"/>
    </xf>
    <xf numFmtId="166" fontId="17" fillId="7" borderId="10" xfId="0" applyNumberFormat="1" applyFont="1" applyFill="1" applyBorder="1" applyAlignment="1">
      <alignment horizontal="center" vertical="center" wrapText="1"/>
    </xf>
    <xf numFmtId="166" fontId="17" fillId="11" borderId="10" xfId="0" applyNumberFormat="1" applyFont="1" applyFill="1" applyBorder="1" applyAlignment="1">
      <alignment horizontal="center" vertical="center" wrapText="1"/>
    </xf>
    <xf numFmtId="167" fontId="17" fillId="0" borderId="2" xfId="0" applyNumberFormat="1" applyFont="1" applyBorder="1">
      <alignment vertical="center"/>
    </xf>
    <xf numFmtId="168" fontId="17" fillId="0" borderId="2" xfId="0" applyNumberFormat="1" applyFont="1" applyBorder="1" applyAlignment="1">
      <alignment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vertical="center" wrapText="1"/>
    </xf>
    <xf numFmtId="167" fontId="17" fillId="7" borderId="10" xfId="0" applyNumberFormat="1" applyFont="1" applyFill="1" applyBorder="1" applyAlignment="1">
      <alignment horizontal="center" vertical="center" wrapText="1"/>
    </xf>
    <xf numFmtId="167" fontId="17" fillId="11" borderId="10" xfId="0" applyNumberFormat="1" applyFont="1" applyFill="1" applyBorder="1" applyAlignment="1">
      <alignment horizontal="center" vertical="center" wrapText="1"/>
    </xf>
    <xf numFmtId="167" fontId="17" fillId="0" borderId="2" xfId="0" applyNumberFormat="1" applyFont="1" applyBorder="1" applyAlignment="1">
      <alignment horizontal="center" vertical="center"/>
    </xf>
    <xf numFmtId="166" fontId="17" fillId="0" borderId="2" xfId="0" applyNumberFormat="1" applyFont="1" applyBorder="1">
      <alignment vertical="center"/>
    </xf>
    <xf numFmtId="167" fontId="17" fillId="0" borderId="2" xfId="0" applyNumberFormat="1" applyFont="1" applyBorder="1" applyAlignment="1">
      <alignment horizontal="center" vertical="center" wrapText="1"/>
    </xf>
    <xf numFmtId="166" fontId="17" fillId="12" borderId="10" xfId="0" applyNumberFormat="1" applyFont="1" applyFill="1" applyBorder="1" applyAlignment="1">
      <alignment horizontal="center" vertical="center" wrapText="1"/>
    </xf>
    <xf numFmtId="167" fontId="17" fillId="12" borderId="10" xfId="0" applyNumberFormat="1" applyFont="1" applyFill="1" applyBorder="1" applyAlignment="1">
      <alignment horizontal="center" vertical="center" wrapText="1"/>
    </xf>
    <xf numFmtId="164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64" fontId="0" fillId="0" borderId="0" xfId="0" applyAlignment="1">
      <alignment horizontal="center" vertical="center"/>
    </xf>
    <xf numFmtId="164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64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64" fontId="21" fillId="0" borderId="2" xfId="0" applyFont="1" applyBorder="1" applyAlignment="1">
      <alignment horizontal="center" vertical="center" wrapText="1"/>
    </xf>
    <xf numFmtId="164" fontId="14" fillId="0" borderId="2" xfId="286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64" fontId="6" fillId="0" borderId="2" xfId="0" applyFont="1" applyBorder="1">
      <alignment vertical="center"/>
    </xf>
    <xf numFmtId="0" fontId="13" fillId="0" borderId="0" xfId="0" applyNumberFormat="1" applyFont="1" applyAlignment="1"/>
    <xf numFmtId="164" fontId="22" fillId="0" borderId="0" xfId="0" applyFont="1">
      <alignment vertical="center"/>
    </xf>
    <xf numFmtId="164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64" fontId="24" fillId="13" borderId="2" xfId="424" applyFont="1" applyFill="1" applyBorder="1" applyAlignment="1">
      <alignment horizontal="center" vertical="center" wrapText="1"/>
    </xf>
    <xf numFmtId="164" fontId="25" fillId="7" borderId="2" xfId="424" applyFont="1" applyFill="1" applyBorder="1" applyAlignment="1">
      <alignment horizontal="center" vertical="center" wrapText="1"/>
    </xf>
    <xf numFmtId="164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49" fontId="28" fillId="7" borderId="2" xfId="424" applyNumberFormat="1" applyFont="1" applyFill="1" applyBorder="1" applyAlignment="1">
      <alignment horizontal="center" vertical="center" wrapText="1"/>
    </xf>
    <xf numFmtId="164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64" fontId="1" fillId="0" borderId="2" xfId="0" applyFont="1" applyBorder="1" applyAlignment="1">
      <alignment horizontal="left" vertical="center"/>
    </xf>
    <xf numFmtId="164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1" fillId="0" borderId="2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164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3" fillId="0" borderId="0" xfId="0" applyFont="1" applyAlignment="1">
      <alignment horizontal="left" vertical="center"/>
    </xf>
    <xf numFmtId="164" fontId="1" fillId="0" borderId="0" xfId="0" applyFont="1" applyAlignment="1">
      <alignment horizontal="left" vertical="center"/>
    </xf>
    <xf numFmtId="164" fontId="29" fillId="0" borderId="0" xfId="0" applyFont="1">
      <alignment vertical="center"/>
    </xf>
    <xf numFmtId="164" fontId="11" fillId="14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64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64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64" fontId="30" fillId="0" borderId="2" xfId="0" applyFont="1" applyBorder="1" applyAlignment="1">
      <alignment horizontal="center" vertical="center"/>
    </xf>
    <xf numFmtId="164" fontId="30" fillId="0" borderId="0" xfId="0" applyFont="1">
      <alignment vertical="center"/>
    </xf>
    <xf numFmtId="164" fontId="3" fillId="0" borderId="0" xfId="0" applyFont="1" applyAlignment="1">
      <alignment horizontal="center" vertical="center"/>
    </xf>
    <xf numFmtId="164" fontId="25" fillId="7" borderId="2" xfId="424" applyFont="1" applyFill="1" applyBorder="1" applyAlignment="1">
      <alignment horizontal="left" vertical="center" wrapText="1"/>
    </xf>
    <xf numFmtId="164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64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66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164" fontId="20" fillId="7" borderId="2" xfId="225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64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64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64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4" xfId="0" applyNumberFormat="1" applyFont="1" applyBorder="1" applyAlignment="1"/>
    <xf numFmtId="49" fontId="1" fillId="1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19" borderId="2" xfId="230" applyFont="1" applyFill="1" applyBorder="1" applyAlignment="1">
      <alignment horizontal="center" vertical="center" wrapText="1"/>
    </xf>
    <xf numFmtId="0" fontId="52" fillId="20" borderId="2" xfId="230" applyFont="1" applyFill="1" applyBorder="1" applyAlignment="1">
      <alignment vertical="center" wrapText="1"/>
    </xf>
    <xf numFmtId="0" fontId="51" fillId="19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19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1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1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6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64" fontId="56" fillId="0" borderId="2" xfId="0" applyFont="1" applyBorder="1" applyAlignment="1">
      <alignment horizontal="center" vertical="center"/>
    </xf>
    <xf numFmtId="164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64" fontId="0" fillId="4" borderId="0" xfId="0" applyFill="1">
      <alignment vertical="center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64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8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64" fontId="21" fillId="0" borderId="0" xfId="0" applyFont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/>
    </xf>
    <xf numFmtId="0" fontId="58" fillId="4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/>
    </xf>
    <xf numFmtId="0" fontId="58" fillId="0" borderId="1" xfId="0" applyNumberFormat="1" applyFont="1" applyBorder="1" applyAlignment="1">
      <alignment horizontal="center" vertical="center"/>
    </xf>
    <xf numFmtId="164" fontId="59" fillId="0" borderId="2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165" fontId="17" fillId="0" borderId="17" xfId="0" applyNumberFormat="1" applyFont="1" applyBorder="1" applyAlignment="1">
      <alignment horizontal="center" vertical="center" wrapText="1"/>
    </xf>
    <xf numFmtId="0" fontId="58" fillId="0" borderId="1" xfId="0" applyNumberFormat="1" applyFont="1" applyBorder="1" applyAlignment="1">
      <alignment horizontal="center" vertical="center" wrapText="1"/>
    </xf>
    <xf numFmtId="0" fontId="6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left" vertical="center" wrapText="1"/>
    </xf>
    <xf numFmtId="0" fontId="31" fillId="0" borderId="4" xfId="0" applyNumberFormat="1" applyFont="1" applyBorder="1" applyAlignment="1">
      <alignment horizontal="left" vertical="center" wrapText="1"/>
    </xf>
    <xf numFmtId="0" fontId="61" fillId="0" borderId="4" xfId="0" applyNumberFormat="1" applyFont="1" applyBorder="1" applyAlignment="1">
      <alignment horizontal="left" vertical="center" wrapText="1"/>
    </xf>
    <xf numFmtId="164" fontId="62" fillId="0" borderId="2" xfId="286" applyFont="1" applyBorder="1" applyAlignment="1">
      <alignment horizontal="center" vertical="center" wrapText="1"/>
    </xf>
    <xf numFmtId="164" fontId="62" fillId="4" borderId="2" xfId="286" applyFont="1" applyFill="1" applyBorder="1" applyAlignment="1">
      <alignment horizontal="center" vertical="center" wrapText="1"/>
    </xf>
    <xf numFmtId="165" fontId="62" fillId="7" borderId="2" xfId="286" applyNumberFormat="1" applyFont="1" applyFill="1" applyBorder="1" applyAlignment="1">
      <alignment horizontal="center" vertical="center" wrapText="1"/>
    </xf>
    <xf numFmtId="165" fontId="63" fillId="7" borderId="2" xfId="286" applyNumberFormat="1" applyFont="1" applyFill="1" applyBorder="1" applyAlignment="1">
      <alignment horizontal="center" vertical="center" wrapText="1"/>
    </xf>
    <xf numFmtId="165" fontId="62" fillId="4" borderId="2" xfId="286" applyNumberFormat="1" applyFont="1" applyFill="1" applyBorder="1" applyAlignment="1">
      <alignment horizontal="center" vertical="center" wrapText="1"/>
    </xf>
    <xf numFmtId="49" fontId="62" fillId="0" borderId="2" xfId="286" applyNumberFormat="1" applyFont="1" applyBorder="1" applyAlignment="1">
      <alignment horizontal="center" vertical="center" wrapText="1"/>
    </xf>
    <xf numFmtId="49" fontId="64" fillId="0" borderId="2" xfId="286" applyNumberFormat="1" applyFont="1" applyBorder="1" applyAlignment="1">
      <alignment horizontal="center" vertical="center" wrapText="1"/>
    </xf>
    <xf numFmtId="49" fontId="62" fillId="4" borderId="2" xfId="286" applyNumberFormat="1" applyFont="1" applyFill="1" applyBorder="1" applyAlignment="1">
      <alignment horizontal="center" vertical="center" wrapText="1"/>
    </xf>
    <xf numFmtId="0" fontId="65" fillId="4" borderId="1" xfId="0" applyNumberFormat="1" applyFont="1" applyFill="1" applyBorder="1" applyAlignment="1">
      <alignment horizontal="center" vertical="center"/>
    </xf>
    <xf numFmtId="164" fontId="66" fillId="0" borderId="2" xfId="398" applyFont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/>
    </xf>
    <xf numFmtId="164" fontId="66" fillId="0" borderId="2" xfId="286" applyFont="1" applyBorder="1" applyAlignment="1">
      <alignment horizontal="center" vertical="center" wrapText="1"/>
    </xf>
    <xf numFmtId="0" fontId="62" fillId="4" borderId="2" xfId="286" applyNumberFormat="1" applyFont="1" applyFill="1" applyBorder="1" applyAlignment="1">
      <alignment horizontal="center" vertical="center" wrapText="1"/>
    </xf>
    <xf numFmtId="165" fontId="67" fillId="8" borderId="2" xfId="200" applyNumberFormat="1" applyFont="1" applyFill="1" applyBorder="1" applyAlignment="1">
      <alignment vertical="center" wrapText="1"/>
    </xf>
    <xf numFmtId="165" fontId="67" fillId="8" borderId="11" xfId="200" applyNumberFormat="1" applyFont="1" applyFill="1" applyBorder="1" applyAlignment="1">
      <alignment vertical="center" wrapText="1"/>
    </xf>
    <xf numFmtId="0" fontId="18" fillId="0" borderId="18" xfId="200" applyBorder="1" applyAlignment="1">
      <alignment horizontal="center" vertical="center"/>
    </xf>
    <xf numFmtId="165" fontId="68" fillId="0" borderId="2" xfId="200" applyNumberFormat="1" applyFont="1" applyBorder="1" applyAlignment="1">
      <alignment horizontal="left" vertical="center" wrapText="1"/>
    </xf>
    <xf numFmtId="165" fontId="68" fillId="0" borderId="2" xfId="200" applyNumberFormat="1" applyFont="1" applyBorder="1" applyAlignment="1">
      <alignment horizontal="center" vertical="center" wrapText="1"/>
    </xf>
    <xf numFmtId="165" fontId="69" fillId="0" borderId="2" xfId="200" applyNumberFormat="1" applyFont="1" applyBorder="1" applyAlignment="1">
      <alignment horizontal="center" vertical="center" wrapText="1"/>
    </xf>
    <xf numFmtId="165" fontId="69" fillId="0" borderId="2" xfId="200" applyNumberFormat="1" applyFont="1" applyBorder="1" applyAlignment="1">
      <alignment horizontal="left" vertical="center" wrapText="1"/>
    </xf>
    <xf numFmtId="165" fontId="68" fillId="22" borderId="2" xfId="200" applyNumberFormat="1" applyFont="1" applyFill="1" applyBorder="1" applyAlignment="1">
      <alignment horizontal="left" vertical="center" wrapText="1"/>
    </xf>
    <xf numFmtId="165" fontId="68" fillId="22" borderId="2" xfId="200" applyNumberFormat="1" applyFont="1" applyFill="1" applyBorder="1" applyAlignment="1">
      <alignment horizontal="center" vertical="center" wrapText="1"/>
    </xf>
    <xf numFmtId="165" fontId="69" fillId="22" borderId="2" xfId="200" applyNumberFormat="1" applyFont="1" applyFill="1" applyBorder="1" applyAlignment="1">
      <alignment horizontal="center" vertical="center" wrapText="1"/>
    </xf>
    <xf numFmtId="0" fontId="69" fillId="22" borderId="2" xfId="200" applyFont="1" applyFill="1" applyBorder="1" applyAlignment="1">
      <alignment horizontal="center" vertical="center" wrapText="1"/>
    </xf>
    <xf numFmtId="165" fontId="70" fillId="22" borderId="0" xfId="0" applyNumberFormat="1" applyFont="1" applyFill="1">
      <alignment vertical="center"/>
    </xf>
    <xf numFmtId="165" fontId="70" fillId="22" borderId="2" xfId="0" applyNumberFormat="1" applyFont="1" applyFill="1" applyBorder="1">
      <alignment vertical="center"/>
    </xf>
    <xf numFmtId="165" fontId="68" fillId="23" borderId="2" xfId="200" applyNumberFormat="1" applyFont="1" applyFill="1" applyBorder="1" applyAlignment="1">
      <alignment horizontal="left" vertical="center" wrapText="1"/>
    </xf>
    <xf numFmtId="165" fontId="68" fillId="23" borderId="2" xfId="200" applyNumberFormat="1" applyFont="1" applyFill="1" applyBorder="1" applyAlignment="1">
      <alignment horizontal="center" vertical="center" wrapText="1"/>
    </xf>
    <xf numFmtId="165" fontId="69" fillId="23" borderId="2" xfId="200" applyNumberFormat="1" applyFont="1" applyFill="1" applyBorder="1" applyAlignment="1">
      <alignment horizontal="center" vertical="center" wrapText="1"/>
    </xf>
    <xf numFmtId="0" fontId="69" fillId="23" borderId="2" xfId="200" applyFont="1" applyFill="1" applyBorder="1" applyAlignment="1">
      <alignment horizontal="center" vertical="center" wrapText="1"/>
    </xf>
    <xf numFmtId="165" fontId="70" fillId="23" borderId="2" xfId="0" applyNumberFormat="1" applyFont="1" applyFill="1" applyBorder="1">
      <alignment vertical="center"/>
    </xf>
    <xf numFmtId="165" fontId="18" fillId="0" borderId="0" xfId="200" applyNumberFormat="1"/>
    <xf numFmtId="165" fontId="18" fillId="0" borderId="0" xfId="200" applyNumberFormat="1" applyAlignment="1">
      <alignment horizontal="left"/>
    </xf>
    <xf numFmtId="165" fontId="18" fillId="0" borderId="0" xfId="200" applyNumberFormat="1" applyAlignment="1">
      <alignment horizontal="center" vertical="center"/>
    </xf>
    <xf numFmtId="165" fontId="68" fillId="0" borderId="11" xfId="200" applyNumberFormat="1" applyFont="1" applyBorder="1" applyAlignment="1">
      <alignment horizontal="center" vertical="center" wrapText="1"/>
    </xf>
    <xf numFmtId="0" fontId="18" fillId="0" borderId="0" xfId="200" applyAlignment="1">
      <alignment horizontal="left"/>
    </xf>
    <xf numFmtId="0" fontId="18" fillId="0" borderId="0" xfId="200" applyAlignment="1">
      <alignment horizontal="center" vertical="center"/>
    </xf>
    <xf numFmtId="0" fontId="57" fillId="0" borderId="1" xfId="657" applyNumberForma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64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64" fontId="1" fillId="7" borderId="1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65" fontId="68" fillId="22" borderId="2" xfId="200" applyNumberFormat="1" applyFont="1" applyFill="1" applyBorder="1" applyAlignment="1">
      <alignment horizontal="center" vertical="center" wrapText="1"/>
    </xf>
    <xf numFmtId="165" fontId="0" fillId="22" borderId="2" xfId="0" applyNumberFormat="1" applyFill="1" applyBorder="1" applyAlignment="1">
      <alignment horizontal="center" vertical="center" wrapText="1"/>
    </xf>
    <xf numFmtId="165" fontId="68" fillId="22" borderId="11" xfId="200" applyNumberFormat="1" applyFont="1" applyFill="1" applyBorder="1" applyAlignment="1">
      <alignment horizontal="center" vertical="center" wrapText="1"/>
    </xf>
    <xf numFmtId="165" fontId="0" fillId="22" borderId="18" xfId="0" applyNumberFormat="1" applyFill="1" applyBorder="1" applyAlignment="1">
      <alignment horizontal="center" vertical="center" wrapText="1"/>
    </xf>
    <xf numFmtId="165" fontId="68" fillId="23" borderId="2" xfId="200" applyNumberFormat="1" applyFont="1" applyFill="1" applyBorder="1" applyAlignment="1">
      <alignment horizontal="center" vertical="center" wrapText="1"/>
    </xf>
    <xf numFmtId="165" fontId="0" fillId="23" borderId="2" xfId="0" applyNumberFormat="1" applyFill="1" applyBorder="1" applyAlignment="1">
      <alignment horizontal="center" vertical="center" wrapText="1"/>
    </xf>
    <xf numFmtId="165" fontId="68" fillId="23" borderId="11" xfId="200" applyNumberFormat="1" applyFont="1" applyFill="1" applyBorder="1" applyAlignment="1">
      <alignment horizontal="center" vertical="center" wrapText="1"/>
    </xf>
    <xf numFmtId="165" fontId="0" fillId="23" borderId="18" xfId="0" applyNumberFormat="1" applyFill="1" applyBorder="1" applyAlignment="1">
      <alignment horizontal="center" vertical="center" wrapText="1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67" fontId="17" fillId="9" borderId="1" xfId="0" applyNumberFormat="1" applyFont="1" applyFill="1" applyBorder="1" applyAlignment="1">
      <alignment horizontal="center" vertical="center" wrapText="1"/>
    </xf>
    <xf numFmtId="167" fontId="17" fillId="10" borderId="7" xfId="0" applyNumberFormat="1" applyFont="1" applyFill="1" applyBorder="1" applyAlignment="1">
      <alignment horizontal="center" vertical="center" wrapText="1"/>
    </xf>
    <xf numFmtId="168" fontId="17" fillId="10" borderId="7" xfId="0" applyNumberFormat="1" applyFont="1" applyFill="1" applyBorder="1" applyAlignment="1">
      <alignment horizontal="center" vertical="center" wrapText="1"/>
    </xf>
    <xf numFmtId="167" fontId="17" fillId="11" borderId="8" xfId="0" applyNumberFormat="1" applyFont="1" applyFill="1" applyBorder="1" applyAlignment="1">
      <alignment horizontal="center" vertical="center" wrapText="1"/>
    </xf>
  </cellXfs>
  <cellStyles count="658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  <cellStyle name="超链接" xfId="657" builtinId="8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C8">
            <v>301</v>
          </cell>
        </row>
        <row r="9">
          <cell r="C9">
            <v>300</v>
          </cell>
        </row>
        <row r="10">
          <cell r="C10">
            <v>150</v>
          </cell>
        </row>
        <row r="11">
          <cell r="C11">
            <v>151</v>
          </cell>
        </row>
        <row r="12">
          <cell r="C12">
            <v>302</v>
          </cell>
        </row>
        <row r="13">
          <cell r="C13">
            <v>200</v>
          </cell>
        </row>
        <row r="14">
          <cell r="C14">
            <v>153</v>
          </cell>
        </row>
        <row r="15">
          <cell r="C15">
            <v>307</v>
          </cell>
        </row>
        <row r="16">
          <cell r="E16" t="str">
            <v>21.14.208.0</v>
          </cell>
        </row>
        <row r="18">
          <cell r="C18">
            <v>199</v>
          </cell>
        </row>
        <row r="19">
          <cell r="C19">
            <v>208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Q3" t="str">
            <v>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root/ctyu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/ctyun@123" TargetMode="External"/><Relationship Id="rId1" Type="http://schemas.openxmlformats.org/officeDocument/2006/relationships/hyperlink" Target="mailto:root/ctyun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ColWidth="9.140625" defaultRowHeight="13.9"/>
  <cols>
    <col min="1" max="1" width="17.42578125" customWidth="1"/>
    <col min="2" max="2" width="70.5703125" customWidth="1"/>
    <col min="3" max="3" width="22.140625" customWidth="1"/>
    <col min="4" max="4" width="15.5703125" customWidth="1"/>
  </cols>
  <sheetData>
    <row r="1" spans="1:3" ht="25.15" customHeight="1">
      <c r="A1" s="109" t="s">
        <v>0</v>
      </c>
      <c r="B1" s="217" t="s">
        <v>1</v>
      </c>
      <c r="C1" s="217"/>
    </row>
    <row r="2" spans="1:3" ht="25.15" customHeight="1">
      <c r="A2" s="109" t="s">
        <v>2</v>
      </c>
      <c r="B2" s="217" t="s">
        <v>3</v>
      </c>
      <c r="C2" s="217"/>
    </row>
    <row r="3" spans="1:3" ht="25.15" customHeight="1">
      <c r="A3" s="109" t="s">
        <v>4</v>
      </c>
      <c r="B3" s="217" t="s">
        <v>5</v>
      </c>
      <c r="C3" s="217"/>
    </row>
    <row r="4" spans="1:3" ht="110.1" customHeight="1">
      <c r="A4" s="109" t="s">
        <v>6</v>
      </c>
      <c r="B4" s="218" t="s">
        <v>7</v>
      </c>
      <c r="C4" s="217"/>
    </row>
    <row r="5" spans="1:3" ht="52.15" customHeight="1">
      <c r="A5" s="219" t="s">
        <v>8</v>
      </c>
      <c r="B5" s="219"/>
      <c r="C5" s="219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8" sqref="C28"/>
    </sheetView>
  </sheetViews>
  <sheetFormatPr defaultColWidth="9" defaultRowHeight="14.45"/>
  <cols>
    <col min="1" max="1" width="8.42578125" style="1" customWidth="1"/>
    <col min="2" max="2" width="17.28515625" style="69" customWidth="1"/>
    <col min="3" max="3" width="51" style="1" customWidth="1"/>
    <col min="4" max="4" width="71.7109375" style="1" customWidth="1"/>
    <col min="5" max="6" width="53.5703125" style="1" customWidth="1"/>
    <col min="7" max="7" width="9" style="1" customWidth="1"/>
    <col min="8" max="16384" width="9" style="1"/>
  </cols>
  <sheetData>
    <row r="1" spans="1:4">
      <c r="A1" s="82" t="s">
        <v>9</v>
      </c>
      <c r="B1" s="68" t="s">
        <v>10</v>
      </c>
      <c r="C1" s="82" t="s">
        <v>11</v>
      </c>
      <c r="D1" s="82" t="s">
        <v>12</v>
      </c>
    </row>
    <row r="2" spans="1:4" s="81" customFormat="1" ht="12">
      <c r="A2" s="80" t="s">
        <v>13</v>
      </c>
      <c r="B2" s="83" t="s">
        <v>14</v>
      </c>
      <c r="C2" s="84" t="s">
        <v>15</v>
      </c>
      <c r="D2" s="84" t="s">
        <v>16</v>
      </c>
    </row>
    <row r="3" spans="1:4" s="81" customFormat="1" ht="12">
      <c r="A3" s="80" t="s">
        <v>13</v>
      </c>
      <c r="B3" s="83" t="s">
        <v>17</v>
      </c>
      <c r="C3" s="85" t="s">
        <v>18</v>
      </c>
      <c r="D3" s="84" t="s">
        <v>16</v>
      </c>
    </row>
    <row r="4" spans="1:4" s="81" customFormat="1" ht="12">
      <c r="A4" s="80" t="s">
        <v>13</v>
      </c>
      <c r="B4" s="83" t="s">
        <v>19</v>
      </c>
      <c r="C4" s="86" t="s">
        <v>20</v>
      </c>
      <c r="D4" s="84" t="s">
        <v>21</v>
      </c>
    </row>
    <row r="5" spans="1:4" s="81" customFormat="1" ht="12">
      <c r="A5" s="80" t="s">
        <v>13</v>
      </c>
      <c r="B5" s="83" t="s">
        <v>22</v>
      </c>
      <c r="C5" s="86" t="s">
        <v>23</v>
      </c>
      <c r="D5" s="84" t="s">
        <v>16</v>
      </c>
    </row>
    <row r="6" spans="1:4" s="81" customFormat="1" ht="12">
      <c r="A6" s="80" t="s">
        <v>13</v>
      </c>
      <c r="B6" s="83" t="s">
        <v>24</v>
      </c>
      <c r="C6" s="86" t="s">
        <v>25</v>
      </c>
      <c r="D6" s="84"/>
    </row>
    <row r="7" spans="1:4" s="81" customFormat="1" ht="12">
      <c r="A7" s="80" t="s">
        <v>13</v>
      </c>
      <c r="B7" s="83" t="s">
        <v>26</v>
      </c>
      <c r="C7" s="86" t="s">
        <v>27</v>
      </c>
      <c r="D7" s="84"/>
    </row>
    <row r="8" spans="1:4" s="81" customFormat="1" ht="12">
      <c r="A8" s="80" t="s">
        <v>13</v>
      </c>
      <c r="B8" s="83" t="s">
        <v>28</v>
      </c>
      <c r="C8" s="86" t="s">
        <v>29</v>
      </c>
      <c r="D8" s="84"/>
    </row>
    <row r="9" spans="1:4" s="81" customFormat="1" ht="12.6" customHeight="1">
      <c r="A9" s="80" t="s">
        <v>30</v>
      </c>
      <c r="B9" s="83" t="s">
        <v>31</v>
      </c>
      <c r="C9" s="86" t="s">
        <v>32</v>
      </c>
      <c r="D9" s="84" t="s">
        <v>33</v>
      </c>
    </row>
    <row r="10" spans="1:4" s="81" customFormat="1" ht="12">
      <c r="A10" s="80" t="s">
        <v>13</v>
      </c>
      <c r="B10" s="83" t="s">
        <v>34</v>
      </c>
      <c r="C10" s="87" t="s">
        <v>35</v>
      </c>
      <c r="D10" s="84" t="s">
        <v>36</v>
      </c>
    </row>
    <row r="11" spans="1:4" s="81" customFormat="1" ht="12">
      <c r="A11" s="80" t="s">
        <v>13</v>
      </c>
      <c r="B11" s="83" t="s">
        <v>37</v>
      </c>
      <c r="C11" s="86" t="s">
        <v>38</v>
      </c>
      <c r="D11" s="84" t="s">
        <v>39</v>
      </c>
    </row>
    <row r="12" spans="1:4" s="81" customFormat="1" ht="12">
      <c r="A12" s="80" t="s">
        <v>13</v>
      </c>
      <c r="B12" s="83" t="s">
        <v>40</v>
      </c>
      <c r="C12" s="121" t="s">
        <v>41</v>
      </c>
      <c r="D12" s="84" t="s">
        <v>42</v>
      </c>
    </row>
    <row r="13" spans="1:4" s="81" customFormat="1" ht="12">
      <c r="A13" s="80" t="s">
        <v>13</v>
      </c>
      <c r="B13" s="83" t="s">
        <v>43</v>
      </c>
      <c r="C13" s="84" t="s">
        <v>44</v>
      </c>
      <c r="D13" s="84" t="s">
        <v>45</v>
      </c>
    </row>
    <row r="14" spans="1:4" s="81" customFormat="1" ht="12">
      <c r="A14" s="80" t="s">
        <v>13</v>
      </c>
      <c r="B14" s="83" t="s">
        <v>46</v>
      </c>
      <c r="C14" s="84" t="s">
        <v>47</v>
      </c>
      <c r="D14" s="84" t="s">
        <v>48</v>
      </c>
    </row>
    <row r="15" spans="1:4" s="81" customFormat="1" ht="12">
      <c r="A15" s="80" t="s">
        <v>49</v>
      </c>
      <c r="B15" s="83" t="s">
        <v>50</v>
      </c>
      <c r="C15" s="84" t="s">
        <v>51</v>
      </c>
      <c r="D15" s="84" t="s">
        <v>52</v>
      </c>
    </row>
    <row r="16" spans="1:4" s="81" customFormat="1" ht="12">
      <c r="A16" s="80" t="s">
        <v>53</v>
      </c>
      <c r="B16" s="83" t="s">
        <v>54</v>
      </c>
      <c r="C16" s="88">
        <v>47</v>
      </c>
      <c r="D16" s="84" t="s">
        <v>55</v>
      </c>
    </row>
    <row r="17" spans="1:4" s="81" customFormat="1" ht="12">
      <c r="A17" s="80" t="s">
        <v>53</v>
      </c>
      <c r="B17" s="83" t="s">
        <v>56</v>
      </c>
      <c r="C17" s="88" t="s">
        <v>57</v>
      </c>
      <c r="D17" s="88" t="s">
        <v>58</v>
      </c>
    </row>
    <row r="18" spans="1:4" s="81" customFormat="1" ht="12">
      <c r="A18" s="80" t="s">
        <v>53</v>
      </c>
      <c r="B18" s="83" t="s">
        <v>59</v>
      </c>
      <c r="C18" s="88">
        <v>20</v>
      </c>
      <c r="D18" s="88" t="s">
        <v>60</v>
      </c>
    </row>
    <row r="19" spans="1:4" s="81" customFormat="1" ht="12">
      <c r="A19" s="80" t="s">
        <v>53</v>
      </c>
      <c r="B19" s="83" t="s">
        <v>61</v>
      </c>
      <c r="C19" s="88">
        <v>32</v>
      </c>
      <c r="D19" s="88" t="s">
        <v>60</v>
      </c>
    </row>
    <row r="20" spans="1:4" s="81" customFormat="1" ht="12">
      <c r="A20" s="80" t="s">
        <v>53</v>
      </c>
      <c r="B20" s="83" t="s">
        <v>62</v>
      </c>
      <c r="C20" s="88" t="s">
        <v>63</v>
      </c>
      <c r="D20" s="88" t="s">
        <v>60</v>
      </c>
    </row>
  </sheetData>
  <phoneticPr fontId="4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38"/>
  <sheetViews>
    <sheetView topLeftCell="N1" zoomScale="92" zoomScaleNormal="92" workbookViewId="0">
      <selection activeCell="U1" sqref="U1"/>
    </sheetView>
  </sheetViews>
  <sheetFormatPr defaultColWidth="9" defaultRowHeight="14.25" customHeight="1"/>
  <cols>
    <col min="1" max="1" width="9" style="76"/>
    <col min="2" max="2" width="10.140625" style="76" customWidth="1"/>
    <col min="3" max="3" width="17.140625" style="76" customWidth="1"/>
    <col min="4" max="4" width="28" style="76" customWidth="1"/>
    <col min="5" max="5" width="5.28515625" style="76" customWidth="1"/>
    <col min="6" max="6" width="9.42578125" style="77" customWidth="1"/>
    <col min="7" max="7" width="80.140625" style="76" customWidth="1"/>
    <col min="8" max="8" width="7.5703125" style="76" customWidth="1"/>
    <col min="9" max="9" width="21.5703125" style="76" customWidth="1"/>
    <col min="10" max="10" width="43.140625" style="76" customWidth="1"/>
    <col min="11" max="11" width="20.28515625" style="76" customWidth="1"/>
    <col min="12" max="12" width="21.5703125" style="76" customWidth="1"/>
    <col min="13" max="13" width="18.28515625" style="76" customWidth="1"/>
    <col min="14" max="14" width="20.28515625" style="76" customWidth="1"/>
    <col min="15" max="18" width="21.5703125" style="76" customWidth="1"/>
    <col min="19" max="19" width="31" style="76" customWidth="1"/>
    <col min="20" max="20" width="21.140625" style="76" customWidth="1"/>
    <col min="21" max="21" width="10.140625" style="76" customWidth="1"/>
    <col min="22" max="22" width="9" style="76" customWidth="1"/>
    <col min="23" max="16384" width="9" style="76"/>
  </cols>
  <sheetData>
    <row r="1" spans="1:22" s="115" customFormat="1" ht="28.9">
      <c r="A1" s="115" t="s">
        <v>64</v>
      </c>
      <c r="B1" s="116" t="s">
        <v>65</v>
      </c>
      <c r="C1" s="116" t="s">
        <v>66</v>
      </c>
      <c r="D1" s="78" t="s">
        <v>67</v>
      </c>
      <c r="E1" s="78" t="s">
        <v>68</v>
      </c>
      <c r="F1" s="78" t="s">
        <v>69</v>
      </c>
      <c r="G1" s="78" t="s">
        <v>70</v>
      </c>
      <c r="H1" s="99" t="s">
        <v>71</v>
      </c>
      <c r="I1" s="78" t="s">
        <v>72</v>
      </c>
      <c r="J1" s="117" t="s">
        <v>73</v>
      </c>
      <c r="K1" s="99" t="s">
        <v>74</v>
      </c>
      <c r="L1" s="99" t="s">
        <v>75</v>
      </c>
      <c r="M1" s="99" t="s">
        <v>76</v>
      </c>
      <c r="N1" s="99" t="s">
        <v>77</v>
      </c>
      <c r="O1" s="99" t="s">
        <v>78</v>
      </c>
      <c r="P1" s="99" t="s">
        <v>79</v>
      </c>
      <c r="Q1" s="99" t="s">
        <v>80</v>
      </c>
      <c r="R1" s="99" t="s">
        <v>81</v>
      </c>
      <c r="S1" s="99" t="s">
        <v>82</v>
      </c>
      <c r="T1" s="99" t="s">
        <v>83</v>
      </c>
      <c r="U1" s="153" t="s">
        <v>84</v>
      </c>
      <c r="V1" s="118"/>
    </row>
    <row r="2" spans="1:22" s="94" customFormat="1" ht="19.899999999999999" customHeight="1">
      <c r="A2" s="220" t="s">
        <v>85</v>
      </c>
      <c r="B2" s="79">
        <v>1</v>
      </c>
      <c r="C2" s="89" t="s">
        <v>86</v>
      </c>
      <c r="D2" s="165" t="s">
        <v>87</v>
      </c>
      <c r="E2" s="90" t="s">
        <v>88</v>
      </c>
      <c r="F2" s="166">
        <v>36</v>
      </c>
      <c r="G2" s="91" t="s">
        <v>89</v>
      </c>
      <c r="H2" s="92" t="s">
        <v>90</v>
      </c>
      <c r="I2" s="93" t="s">
        <v>91</v>
      </c>
      <c r="J2" s="111" t="str">
        <f>D2&amp;"-"&amp;I2&amp;IF(C2="","","-"&amp;C2)</f>
        <v>标准型存储服务器-H3C R4300G3-存储</v>
      </c>
      <c r="K2" s="119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70" t="s">
        <v>92</v>
      </c>
      <c r="M2" s="90" t="s">
        <v>93</v>
      </c>
      <c r="N2" s="90" t="s">
        <v>94</v>
      </c>
      <c r="O2" s="90" t="s">
        <v>95</v>
      </c>
      <c r="P2" s="90" t="s">
        <v>96</v>
      </c>
      <c r="Q2" s="90">
        <v>50000</v>
      </c>
      <c r="R2" s="171" t="s">
        <v>97</v>
      </c>
      <c r="S2" s="90" t="s">
        <v>98</v>
      </c>
      <c r="T2" s="90"/>
      <c r="U2" s="152"/>
    </row>
    <row r="3" spans="1:22" s="94" customFormat="1" ht="19.899999999999999" customHeight="1">
      <c r="A3" s="220"/>
      <c r="B3" s="79">
        <v>2</v>
      </c>
      <c r="C3" s="89" t="s">
        <v>86</v>
      </c>
      <c r="D3" s="165" t="s">
        <v>99</v>
      </c>
      <c r="E3" s="90" t="s">
        <v>88</v>
      </c>
      <c r="F3" s="166">
        <v>8</v>
      </c>
      <c r="G3" s="91" t="s">
        <v>100</v>
      </c>
      <c r="H3" s="92" t="s">
        <v>101</v>
      </c>
      <c r="I3" s="93" t="s">
        <v>102</v>
      </c>
      <c r="J3" s="111" t="str">
        <f>D3&amp;"-"&amp;I3&amp;IF(C3="","","-"&amp;C3)</f>
        <v>应用服务器(接入1)-超聚变 2288HV5-存储</v>
      </c>
      <c r="K3" s="119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70" t="s">
        <v>103</v>
      </c>
      <c r="M3" s="90" t="s">
        <v>93</v>
      </c>
      <c r="N3" s="90" t="s">
        <v>104</v>
      </c>
      <c r="O3" s="90" t="s">
        <v>95</v>
      </c>
      <c r="P3" s="90" t="s">
        <v>105</v>
      </c>
      <c r="Q3" s="90">
        <v>50000</v>
      </c>
      <c r="R3" s="171" t="s">
        <v>106</v>
      </c>
      <c r="S3" s="90" t="s">
        <v>98</v>
      </c>
      <c r="T3" s="90"/>
      <c r="U3" s="152"/>
    </row>
    <row r="4" spans="1:22" s="94" customFormat="1" ht="19.899999999999999" customHeight="1">
      <c r="A4" s="220"/>
      <c r="B4" s="79">
        <v>3</v>
      </c>
      <c r="C4" s="89" t="s">
        <v>86</v>
      </c>
      <c r="D4" s="165" t="s">
        <v>107</v>
      </c>
      <c r="E4" s="90" t="s">
        <v>88</v>
      </c>
      <c r="F4" s="166">
        <v>10</v>
      </c>
      <c r="G4" s="91" t="s">
        <v>108</v>
      </c>
      <c r="H4" s="92" t="s">
        <v>101</v>
      </c>
      <c r="I4" s="93" t="s">
        <v>102</v>
      </c>
      <c r="J4" s="111" t="str">
        <f t="shared" ref="J4:J38" si="0">D4&amp;"-"&amp;I4&amp;IF(C4="","","-"&amp;C4)</f>
        <v>应用服务器(服务2)-超聚变 2288HV5-存储</v>
      </c>
      <c r="K4" s="119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70" t="s">
        <v>103</v>
      </c>
      <c r="M4" s="90" t="s">
        <v>93</v>
      </c>
      <c r="N4" s="90" t="s">
        <v>104</v>
      </c>
      <c r="O4" s="90" t="s">
        <v>95</v>
      </c>
      <c r="P4" s="90" t="s">
        <v>105</v>
      </c>
      <c r="Q4" s="90">
        <v>50000</v>
      </c>
      <c r="R4" s="171" t="s">
        <v>106</v>
      </c>
      <c r="S4" s="90" t="s">
        <v>98</v>
      </c>
      <c r="T4" s="90"/>
      <c r="U4" s="152"/>
    </row>
    <row r="5" spans="1:22" s="94" customFormat="1" ht="19.899999999999999" customHeight="1">
      <c r="A5" s="220"/>
      <c r="B5" s="79">
        <v>4</v>
      </c>
      <c r="C5" s="89" t="s">
        <v>86</v>
      </c>
      <c r="D5" s="165" t="s">
        <v>109</v>
      </c>
      <c r="E5" s="90" t="s">
        <v>88</v>
      </c>
      <c r="F5" s="166">
        <v>9</v>
      </c>
      <c r="G5" s="91" t="s">
        <v>110</v>
      </c>
      <c r="H5" s="92" t="s">
        <v>101</v>
      </c>
      <c r="I5" s="93" t="s">
        <v>102</v>
      </c>
      <c r="J5" s="111" t="str">
        <f t="shared" si="0"/>
        <v>应用服务器(控制)-超聚变 2288HV5-存储</v>
      </c>
      <c r="K5" s="119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70" t="s">
        <v>103</v>
      </c>
      <c r="M5" s="90" t="s">
        <v>93</v>
      </c>
      <c r="N5" s="90" t="s">
        <v>104</v>
      </c>
      <c r="O5" s="90" t="s">
        <v>95</v>
      </c>
      <c r="P5" s="90" t="s">
        <v>105</v>
      </c>
      <c r="Q5" s="90">
        <v>50000</v>
      </c>
      <c r="R5" s="171" t="s">
        <v>106</v>
      </c>
      <c r="S5" s="90" t="s">
        <v>98</v>
      </c>
      <c r="T5" s="90"/>
      <c r="U5" s="152"/>
    </row>
    <row r="6" spans="1:22" s="94" customFormat="1" ht="19.899999999999999" customHeight="1">
      <c r="A6" s="220"/>
      <c r="B6" s="79">
        <v>5</v>
      </c>
      <c r="C6" s="89" t="s">
        <v>86</v>
      </c>
      <c r="D6" s="165" t="s">
        <v>111</v>
      </c>
      <c r="E6" s="90" t="s">
        <v>88</v>
      </c>
      <c r="F6" s="166">
        <v>2</v>
      </c>
      <c r="G6" s="91" t="s">
        <v>112</v>
      </c>
      <c r="H6" s="92" t="s">
        <v>101</v>
      </c>
      <c r="I6" s="93" t="s">
        <v>102</v>
      </c>
      <c r="J6" s="111" t="str">
        <f t="shared" si="0"/>
        <v>应用服务器(管理)-超聚变 2288HV5-存储</v>
      </c>
      <c r="K6" s="119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70" t="s">
        <v>103</v>
      </c>
      <c r="M6" s="90" t="s">
        <v>93</v>
      </c>
      <c r="N6" s="90" t="s">
        <v>104</v>
      </c>
      <c r="O6" s="90" t="s">
        <v>95</v>
      </c>
      <c r="P6" s="90" t="s">
        <v>105</v>
      </c>
      <c r="Q6" s="90">
        <v>50000</v>
      </c>
      <c r="R6" s="171" t="s">
        <v>106</v>
      </c>
      <c r="S6" s="90" t="s">
        <v>98</v>
      </c>
      <c r="T6" s="90"/>
      <c r="U6" s="152"/>
    </row>
    <row r="7" spans="1:22" s="94" customFormat="1" ht="19.899999999999999" customHeight="1">
      <c r="A7" s="220"/>
      <c r="B7" s="79">
        <v>6</v>
      </c>
      <c r="C7" s="89"/>
      <c r="D7" s="165" t="s">
        <v>113</v>
      </c>
      <c r="E7" s="90" t="s">
        <v>88</v>
      </c>
      <c r="F7" s="166">
        <v>3</v>
      </c>
      <c r="G7" s="91" t="s">
        <v>114</v>
      </c>
      <c r="H7" s="92" t="s">
        <v>101</v>
      </c>
      <c r="I7" s="93" t="s">
        <v>102</v>
      </c>
      <c r="J7" s="111" t="str">
        <f t="shared" si="0"/>
        <v>TiDB(计算层)-超聚变 2288HV5</v>
      </c>
      <c r="K7" s="119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70" t="s">
        <v>103</v>
      </c>
      <c r="M7" s="90" t="s">
        <v>93</v>
      </c>
      <c r="N7" s="90" t="s">
        <v>104</v>
      </c>
      <c r="O7" s="90" t="s">
        <v>95</v>
      </c>
      <c r="P7" s="90" t="s">
        <v>105</v>
      </c>
      <c r="Q7" s="90">
        <v>50000</v>
      </c>
      <c r="R7" s="171" t="s">
        <v>106</v>
      </c>
      <c r="S7" s="90" t="s">
        <v>98</v>
      </c>
      <c r="T7" s="90"/>
      <c r="U7" s="152"/>
    </row>
    <row r="8" spans="1:22" s="94" customFormat="1" ht="19.899999999999999" customHeight="1">
      <c r="A8" s="220"/>
      <c r="B8" s="79">
        <v>7</v>
      </c>
      <c r="C8" s="89"/>
      <c r="D8" s="165" t="s">
        <v>115</v>
      </c>
      <c r="E8" s="90" t="s">
        <v>88</v>
      </c>
      <c r="F8" s="166">
        <v>8</v>
      </c>
      <c r="G8" s="91" t="s">
        <v>116</v>
      </c>
      <c r="H8" s="92" t="s">
        <v>101</v>
      </c>
      <c r="I8" s="93" t="s">
        <v>102</v>
      </c>
      <c r="J8" s="111" t="str">
        <f t="shared" si="0"/>
        <v>TiKV(存储层)-超聚变 2288HV5</v>
      </c>
      <c r="K8" s="119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70" t="s">
        <v>103</v>
      </c>
      <c r="M8" s="90" t="s">
        <v>93</v>
      </c>
      <c r="N8" s="90" t="s">
        <v>94</v>
      </c>
      <c r="O8" s="90" t="s">
        <v>95</v>
      </c>
      <c r="P8" s="90" t="s">
        <v>105</v>
      </c>
      <c r="Q8" s="90">
        <v>50000</v>
      </c>
      <c r="R8" s="171" t="s">
        <v>106</v>
      </c>
      <c r="S8" s="90" t="s">
        <v>98</v>
      </c>
      <c r="T8" s="90"/>
      <c r="U8" s="152"/>
    </row>
    <row r="9" spans="1:22" s="94" customFormat="1" ht="19.899999999999999" customHeight="1">
      <c r="A9" s="220"/>
      <c r="B9" s="79">
        <v>8</v>
      </c>
      <c r="C9" s="89" t="s">
        <v>117</v>
      </c>
      <c r="D9" s="165" t="s">
        <v>117</v>
      </c>
      <c r="E9" s="90" t="s">
        <v>88</v>
      </c>
      <c r="F9" s="166">
        <v>36</v>
      </c>
      <c r="G9" s="91" t="s">
        <v>118</v>
      </c>
      <c r="H9" s="92" t="s">
        <v>119</v>
      </c>
      <c r="I9" s="93" t="s">
        <v>120</v>
      </c>
      <c r="J9" s="111" t="str">
        <f t="shared" si="0"/>
        <v>性能型存储-DELL R740-性能型存储</v>
      </c>
      <c r="K9" s="119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70" t="s">
        <v>121</v>
      </c>
      <c r="M9" s="90" t="s">
        <v>93</v>
      </c>
      <c r="N9" s="90" t="s">
        <v>94</v>
      </c>
      <c r="O9" s="90" t="s">
        <v>95</v>
      </c>
      <c r="P9" s="90" t="s">
        <v>96</v>
      </c>
      <c r="Q9" s="90">
        <v>50000</v>
      </c>
      <c r="R9" s="171" t="s">
        <v>122</v>
      </c>
      <c r="S9" s="90" t="s">
        <v>98</v>
      </c>
      <c r="T9" s="90"/>
      <c r="U9" s="152"/>
    </row>
    <row r="10" spans="1:22" s="94" customFormat="1" ht="19.899999999999999" customHeight="1">
      <c r="A10" s="220"/>
      <c r="B10" s="79">
        <v>9</v>
      </c>
      <c r="C10" s="89" t="s">
        <v>117</v>
      </c>
      <c r="D10" s="165" t="s">
        <v>99</v>
      </c>
      <c r="E10" s="90" t="s">
        <v>88</v>
      </c>
      <c r="F10" s="166">
        <v>4</v>
      </c>
      <c r="G10" s="91" t="s">
        <v>100</v>
      </c>
      <c r="H10" s="92" t="s">
        <v>101</v>
      </c>
      <c r="I10" s="93" t="s">
        <v>102</v>
      </c>
      <c r="J10" s="111" t="str">
        <f t="shared" si="0"/>
        <v>应用服务器(接入1)-超聚变 2288HV5-性能型存储</v>
      </c>
      <c r="K10" s="119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70" t="s">
        <v>103</v>
      </c>
      <c r="M10" s="90" t="s">
        <v>93</v>
      </c>
      <c r="N10" s="90" t="s">
        <v>104</v>
      </c>
      <c r="O10" s="90" t="s">
        <v>95</v>
      </c>
      <c r="P10" s="90" t="s">
        <v>105</v>
      </c>
      <c r="Q10" s="90">
        <v>50000</v>
      </c>
      <c r="R10" s="171" t="s">
        <v>106</v>
      </c>
      <c r="S10" s="90" t="s">
        <v>98</v>
      </c>
      <c r="T10" s="90"/>
      <c r="U10" s="152"/>
    </row>
    <row r="11" spans="1:22" s="94" customFormat="1" ht="19.899999999999999" customHeight="1">
      <c r="A11" s="220"/>
      <c r="B11" s="79">
        <v>10</v>
      </c>
      <c r="C11" s="89" t="s">
        <v>117</v>
      </c>
      <c r="D11" s="165" t="s">
        <v>123</v>
      </c>
      <c r="E11" s="90" t="s">
        <v>88</v>
      </c>
      <c r="F11" s="166">
        <v>4</v>
      </c>
      <c r="G11" s="91" t="s">
        <v>124</v>
      </c>
      <c r="H11" s="92" t="s">
        <v>101</v>
      </c>
      <c r="I11" s="93" t="s">
        <v>102</v>
      </c>
      <c r="J11" s="111" t="str">
        <f t="shared" si="0"/>
        <v>应用服务器(服务1)-超聚变 2288HV5-性能型存储</v>
      </c>
      <c r="K11" s="119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70" t="s">
        <v>103</v>
      </c>
      <c r="M11" s="90" t="s">
        <v>93</v>
      </c>
      <c r="N11" s="90" t="s">
        <v>104</v>
      </c>
      <c r="O11" s="90" t="s">
        <v>95</v>
      </c>
      <c r="P11" s="90" t="s">
        <v>105</v>
      </c>
      <c r="Q11" s="90">
        <v>50000</v>
      </c>
      <c r="R11" s="171" t="s">
        <v>106</v>
      </c>
      <c r="S11" s="90" t="s">
        <v>98</v>
      </c>
      <c r="T11" s="90"/>
      <c r="U11" s="152"/>
    </row>
    <row r="12" spans="1:22" s="94" customFormat="1" ht="19.899999999999999" customHeight="1">
      <c r="A12" s="220"/>
      <c r="B12" s="79">
        <v>11</v>
      </c>
      <c r="C12" s="89" t="s">
        <v>117</v>
      </c>
      <c r="D12" s="165" t="s">
        <v>109</v>
      </c>
      <c r="E12" s="90" t="s">
        <v>88</v>
      </c>
      <c r="F12" s="166">
        <v>3</v>
      </c>
      <c r="G12" s="95" t="s">
        <v>110</v>
      </c>
      <c r="H12" s="92" t="s">
        <v>101</v>
      </c>
      <c r="I12" s="93" t="s">
        <v>102</v>
      </c>
      <c r="J12" s="111" t="str">
        <f t="shared" si="0"/>
        <v>应用服务器(控制)-超聚变 2288HV5-性能型存储</v>
      </c>
      <c r="K12" s="119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70" t="s">
        <v>103</v>
      </c>
      <c r="M12" s="90" t="s">
        <v>93</v>
      </c>
      <c r="N12" s="90" t="s">
        <v>104</v>
      </c>
      <c r="O12" s="90" t="s">
        <v>95</v>
      </c>
      <c r="P12" s="90" t="s">
        <v>105</v>
      </c>
      <c r="Q12" s="90">
        <v>50000</v>
      </c>
      <c r="R12" s="171" t="s">
        <v>106</v>
      </c>
      <c r="S12" s="90" t="s">
        <v>98</v>
      </c>
      <c r="T12" s="90"/>
      <c r="U12" s="152"/>
    </row>
    <row r="13" spans="1:22" s="94" customFormat="1" ht="19.899999999999999" customHeight="1">
      <c r="A13" s="220"/>
      <c r="B13" s="79">
        <v>12</v>
      </c>
      <c r="C13" s="89" t="s">
        <v>117</v>
      </c>
      <c r="D13" s="165" t="s">
        <v>111</v>
      </c>
      <c r="E13" s="90" t="s">
        <v>88</v>
      </c>
      <c r="F13" s="166">
        <v>2</v>
      </c>
      <c r="G13" s="96" t="s">
        <v>112</v>
      </c>
      <c r="H13" s="92" t="s">
        <v>101</v>
      </c>
      <c r="I13" s="93" t="s">
        <v>102</v>
      </c>
      <c r="J13" s="111" t="str">
        <f t="shared" si="0"/>
        <v>应用服务器(管理)-超聚变 2288HV5-性能型存储</v>
      </c>
      <c r="K13" s="119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70" t="s">
        <v>103</v>
      </c>
      <c r="M13" s="90" t="s">
        <v>93</v>
      </c>
      <c r="N13" s="90" t="s">
        <v>104</v>
      </c>
      <c r="O13" s="90" t="s">
        <v>95</v>
      </c>
      <c r="P13" s="90" t="s">
        <v>105</v>
      </c>
      <c r="Q13" s="90">
        <v>50000</v>
      </c>
      <c r="R13" s="171" t="s">
        <v>106</v>
      </c>
      <c r="S13" s="90" t="s">
        <v>98</v>
      </c>
      <c r="T13" s="90"/>
      <c r="U13" s="152"/>
    </row>
    <row r="14" spans="1:22" s="94" customFormat="1" ht="19.899999999999999" customHeight="1">
      <c r="A14" s="220"/>
      <c r="B14" s="79">
        <v>13</v>
      </c>
      <c r="C14" s="89" t="s">
        <v>125</v>
      </c>
      <c r="D14" s="167" t="s">
        <v>126</v>
      </c>
      <c r="E14" s="90" t="s">
        <v>88</v>
      </c>
      <c r="F14" s="166">
        <v>8</v>
      </c>
      <c r="G14" s="96" t="s">
        <v>127</v>
      </c>
      <c r="H14" s="92" t="s">
        <v>128</v>
      </c>
      <c r="I14" s="93" t="s">
        <v>129</v>
      </c>
      <c r="J14" s="111" t="str">
        <f t="shared" ref="J14:J24" si="1">D14&amp;"-"&amp;I14&amp;IF(C14="","","-"&amp;C14)</f>
        <v>高性能型存储-FitServer R2200 V5-宿主机及AI</v>
      </c>
      <c r="K14" s="119" t="str" cm="1">
        <f t="array" ref="K14">IF(_xlfn.IFS(_xlfn.IFNA(VLOOKUP(J14,服务器!$D:$D,1,FALSE),1)=1,1,EXACT(VLOOKUP(J14,服务器!$D:$D,1,FALSE),J14)=FALSE,1,EXACT(VLOOKUP(J14,服务器!$D:$D,1,FALSE),J14)=TRUE,FALSE),"请修改设备名称列,或者设备不存在","OK")</f>
        <v>OK</v>
      </c>
      <c r="L14" s="170" t="s">
        <v>129</v>
      </c>
      <c r="M14" s="90" t="s">
        <v>93</v>
      </c>
      <c r="N14" s="90" t="s">
        <v>94</v>
      </c>
      <c r="O14" s="90" t="s">
        <v>130</v>
      </c>
      <c r="P14" s="90" t="s">
        <v>105</v>
      </c>
      <c r="Q14" s="90">
        <v>50000</v>
      </c>
      <c r="R14" s="171" t="s">
        <v>131</v>
      </c>
      <c r="S14" s="90" t="s">
        <v>98</v>
      </c>
      <c r="T14" s="90"/>
      <c r="U14" s="152"/>
    </row>
    <row r="15" spans="1:22" s="94" customFormat="1" ht="19.899999999999999" customHeight="1">
      <c r="A15" s="220"/>
      <c r="B15" s="79">
        <v>14</v>
      </c>
      <c r="C15" s="89" t="s">
        <v>132</v>
      </c>
      <c r="D15" s="167" t="s">
        <v>117</v>
      </c>
      <c r="E15" s="90" t="s">
        <v>88</v>
      </c>
      <c r="F15" s="166">
        <v>18</v>
      </c>
      <c r="G15" s="96" t="s">
        <v>118</v>
      </c>
      <c r="H15" s="92" t="s">
        <v>119</v>
      </c>
      <c r="I15" s="93" t="s">
        <v>120</v>
      </c>
      <c r="J15" s="111" t="str">
        <f t="shared" si="1"/>
        <v>性能型存储-DELL R740-宿主机及AI</v>
      </c>
      <c r="K15" s="119" t="str" cm="1">
        <f t="array" ref="K15">IF(_xlfn.IFS(_xlfn.IFNA(VLOOKUP(J15,服务器!$D:$D,1,FALSE),1)=1,1,EXACT(VLOOKUP(J15,服务器!$D:$D,1,FALSE),J15)=FALSE,1,EXACT(VLOOKUP(J15,服务器!$D:$D,1,FALSE),J15)=TRUE,FALSE),"请修改设备名称列,或者设备不存在","OK")</f>
        <v>OK</v>
      </c>
      <c r="L15" s="170" t="s">
        <v>121</v>
      </c>
      <c r="M15" s="90" t="s">
        <v>93</v>
      </c>
      <c r="N15" s="90" t="s">
        <v>94</v>
      </c>
      <c r="O15" s="90" t="s">
        <v>95</v>
      </c>
      <c r="P15" s="90" t="s">
        <v>96</v>
      </c>
      <c r="Q15" s="90">
        <v>50000</v>
      </c>
      <c r="R15" s="171" t="s">
        <v>133</v>
      </c>
      <c r="S15" s="90" t="s">
        <v>98</v>
      </c>
      <c r="T15" s="90"/>
      <c r="U15" s="152"/>
    </row>
    <row r="16" spans="1:22" s="94" customFormat="1" ht="19.899999999999999" customHeight="1">
      <c r="A16" s="220"/>
      <c r="B16" s="79">
        <v>15</v>
      </c>
      <c r="C16" s="89" t="s">
        <v>132</v>
      </c>
      <c r="D16" s="165" t="s">
        <v>134</v>
      </c>
      <c r="E16" s="90" t="s">
        <v>88</v>
      </c>
      <c r="F16" s="166">
        <v>7</v>
      </c>
      <c r="G16" s="96" t="s">
        <v>135</v>
      </c>
      <c r="H16" s="92" t="s">
        <v>128</v>
      </c>
      <c r="I16" s="93" t="s">
        <v>129</v>
      </c>
      <c r="J16" s="111" t="str">
        <f t="shared" si="1"/>
        <v>宿主机-FitServer R2200 V5-宿主机及AI</v>
      </c>
      <c r="K16" s="119" t="str" cm="1">
        <f t="array" ref="K16">IF(_xlfn.IFS(_xlfn.IFNA(VLOOKUP(J16,服务器!$D:$D,1,FALSE),1)=1,1,EXACT(VLOOKUP(J16,服务器!$D:$D,1,FALSE),J16)=FALSE,1,EXACT(VLOOKUP(J16,服务器!$D:$D,1,FALSE),J16)=TRUE,FALSE),"请修改设备名称列,或者设备不存在","OK")</f>
        <v>OK</v>
      </c>
      <c r="L16" s="170" t="s">
        <v>129</v>
      </c>
      <c r="M16" s="90" t="s">
        <v>93</v>
      </c>
      <c r="N16" s="90" t="s">
        <v>136</v>
      </c>
      <c r="O16" s="90" t="s">
        <v>137</v>
      </c>
      <c r="P16" s="90" t="s">
        <v>138</v>
      </c>
      <c r="Q16" s="90">
        <v>50000</v>
      </c>
      <c r="R16" s="171" t="s">
        <v>133</v>
      </c>
      <c r="S16" s="90" t="s">
        <v>98</v>
      </c>
      <c r="T16" s="90"/>
      <c r="U16" s="152"/>
    </row>
    <row r="17" spans="1:21" s="94" customFormat="1" ht="19.899999999999999" customHeight="1">
      <c r="A17" s="220"/>
      <c r="B17" s="79">
        <v>16</v>
      </c>
      <c r="C17" s="89" t="s">
        <v>132</v>
      </c>
      <c r="D17" s="187" t="s">
        <v>139</v>
      </c>
      <c r="E17" s="90" t="s">
        <v>88</v>
      </c>
      <c r="F17" s="166">
        <v>2</v>
      </c>
      <c r="G17" s="96" t="s">
        <v>124</v>
      </c>
      <c r="H17" s="92" t="s">
        <v>101</v>
      </c>
      <c r="I17" s="93" t="s">
        <v>102</v>
      </c>
      <c r="J17" s="111" t="str">
        <f t="shared" si="1"/>
        <v>应用服务器(服务1)-超聚变 2288HV5-宿主机及AI</v>
      </c>
      <c r="K17" s="119" t="str" cm="1">
        <f t="array" ref="K17">IF(_xlfn.IFS(_xlfn.IFNA(VLOOKUP(J17,服务器!$D:$D,1,FALSE),1)=1,1,EXACT(VLOOKUP(J17,服务器!$D:$D,1,FALSE),J17)=FALSE,1,EXACT(VLOOKUP(J17,服务器!$D:$D,1,FALSE),J17)=TRUE,FALSE),"请修改设备名称列,或者设备不存在","OK")</f>
        <v>OK</v>
      </c>
      <c r="L17" s="170" t="s">
        <v>103</v>
      </c>
      <c r="M17" s="90" t="s">
        <v>93</v>
      </c>
      <c r="N17" s="90" t="s">
        <v>104</v>
      </c>
      <c r="O17" s="90" t="s">
        <v>95</v>
      </c>
      <c r="P17" s="90" t="s">
        <v>105</v>
      </c>
      <c r="Q17" s="90">
        <v>50000</v>
      </c>
      <c r="R17" s="171" t="s">
        <v>106</v>
      </c>
      <c r="S17" s="90" t="s">
        <v>98</v>
      </c>
      <c r="T17" s="90"/>
      <c r="U17" s="152"/>
    </row>
    <row r="18" spans="1:21" s="94" customFormat="1" ht="19.899999999999999" customHeight="1">
      <c r="A18" s="220"/>
      <c r="B18" s="79">
        <v>17</v>
      </c>
      <c r="C18" s="89" t="s">
        <v>132</v>
      </c>
      <c r="D18" s="167" t="s">
        <v>107</v>
      </c>
      <c r="E18" s="90" t="s">
        <v>88</v>
      </c>
      <c r="F18" s="166">
        <v>2</v>
      </c>
      <c r="G18" s="96" t="s">
        <v>108</v>
      </c>
      <c r="H18" s="92" t="s">
        <v>101</v>
      </c>
      <c r="I18" s="93" t="s">
        <v>102</v>
      </c>
      <c r="J18" s="111" t="str">
        <f t="shared" ref="J18:J23" si="2">D18&amp;"-"&amp;I18&amp;IF(C18="","","-"&amp;C18)</f>
        <v>应用服务器(服务2)-超聚变 2288HV5-宿主机及AI</v>
      </c>
      <c r="K18" s="119" t="str" cm="1">
        <f t="array" ref="K18">IF(_xlfn.IFS(_xlfn.IFNA(VLOOKUP(J18,服务器!$D:$D,1,FALSE),1)=1,1,EXACT(VLOOKUP(J18,服务器!$D:$D,1,FALSE),J18)=FALSE,1,EXACT(VLOOKUP(J18,服务器!$D:$D,1,FALSE),J18)=TRUE,FALSE),"请修改设备名称列,或者设备不存在","OK")</f>
        <v>OK</v>
      </c>
      <c r="L18" s="170" t="s">
        <v>103</v>
      </c>
      <c r="M18" s="90" t="s">
        <v>93</v>
      </c>
      <c r="N18" s="90" t="s">
        <v>104</v>
      </c>
      <c r="O18" s="90" t="s">
        <v>95</v>
      </c>
      <c r="P18" s="90" t="s">
        <v>105</v>
      </c>
      <c r="Q18" s="90">
        <v>50000</v>
      </c>
      <c r="R18" s="171" t="s">
        <v>106</v>
      </c>
      <c r="S18" s="90" t="s">
        <v>98</v>
      </c>
      <c r="T18" s="90"/>
      <c r="U18" s="152"/>
    </row>
    <row r="19" spans="1:21" s="94" customFormat="1" ht="19.899999999999999" customHeight="1">
      <c r="A19" s="220"/>
      <c r="B19" s="79">
        <v>18</v>
      </c>
      <c r="C19" s="89"/>
      <c r="D19" s="166" t="s">
        <v>140</v>
      </c>
      <c r="E19" s="90" t="s">
        <v>88</v>
      </c>
      <c r="F19" s="166">
        <v>2</v>
      </c>
      <c r="G19" s="96" t="s">
        <v>141</v>
      </c>
      <c r="H19" s="92" t="s">
        <v>90</v>
      </c>
      <c r="I19" s="183" t="s">
        <v>142</v>
      </c>
      <c r="J19" s="111" t="str">
        <f t="shared" si="2"/>
        <v>GPU服务器(T4)-H3C R5300G3</v>
      </c>
      <c r="K19" s="119" t="str" cm="1">
        <f t="array" ref="K19">IF(_xlfn.IFS(_xlfn.IFNA(VLOOKUP(J19,服务器!$D:$D,1,FALSE),1)=1,1,EXACT(VLOOKUP(J19,服务器!$D:$D,1,FALSE),J19)=FALSE,1,EXACT(VLOOKUP(J19,服务器!$D:$D,1,FALSE),J19)=TRUE,FALSE),"请修改设备名称列,或者设备不存在","OK")</f>
        <v>OK</v>
      </c>
      <c r="L19" s="170" t="s">
        <v>143</v>
      </c>
      <c r="M19" s="90" t="s">
        <v>93</v>
      </c>
      <c r="N19" s="90" t="s">
        <v>104</v>
      </c>
      <c r="O19" s="90" t="s">
        <v>137</v>
      </c>
      <c r="P19" s="90" t="s">
        <v>105</v>
      </c>
      <c r="Q19" s="90">
        <v>50000</v>
      </c>
      <c r="R19" s="171" t="s">
        <v>144</v>
      </c>
      <c r="S19" s="90" t="s">
        <v>98</v>
      </c>
      <c r="T19" s="90"/>
      <c r="U19" s="152"/>
    </row>
    <row r="20" spans="1:21" s="94" customFormat="1" ht="19.899999999999999" customHeight="1">
      <c r="A20" s="220"/>
      <c r="B20" s="79">
        <v>19</v>
      </c>
      <c r="C20" s="89"/>
      <c r="D20" s="166" t="s">
        <v>145</v>
      </c>
      <c r="E20" s="90" t="s">
        <v>88</v>
      </c>
      <c r="F20" s="166">
        <v>5</v>
      </c>
      <c r="G20" s="96" t="s">
        <v>146</v>
      </c>
      <c r="H20" s="92" t="s">
        <v>90</v>
      </c>
      <c r="I20" s="183" t="s">
        <v>142</v>
      </c>
      <c r="J20" s="111" t="str">
        <f t="shared" si="2"/>
        <v>GPU服务器(A10)-H3C R5300G3</v>
      </c>
      <c r="K20" s="119" t="str" cm="1">
        <f t="array" ref="K20">IF(_xlfn.IFS(_xlfn.IFNA(VLOOKUP(J20,服务器!$D:$D,1,FALSE),1)=1,1,EXACT(VLOOKUP(J20,服务器!$D:$D,1,FALSE),J20)=FALSE,1,EXACT(VLOOKUP(J20,服务器!$D:$D,1,FALSE),J20)=TRUE,FALSE),"请修改设备名称列,或者设备不存在","OK")</f>
        <v>OK</v>
      </c>
      <c r="L20" s="170" t="s">
        <v>143</v>
      </c>
      <c r="M20" s="90" t="s">
        <v>93</v>
      </c>
      <c r="N20" s="90" t="s">
        <v>104</v>
      </c>
      <c r="O20" s="90" t="s">
        <v>137</v>
      </c>
      <c r="P20" s="90" t="s">
        <v>105</v>
      </c>
      <c r="Q20" s="90">
        <v>50000</v>
      </c>
      <c r="R20" s="171" t="s">
        <v>147</v>
      </c>
      <c r="S20" s="90" t="s">
        <v>98</v>
      </c>
      <c r="T20" s="90"/>
      <c r="U20" s="152"/>
    </row>
    <row r="21" spans="1:21" s="94" customFormat="1" ht="19.899999999999999" customHeight="1">
      <c r="A21" s="220"/>
      <c r="B21" s="79">
        <v>20</v>
      </c>
      <c r="C21" s="89"/>
      <c r="D21" s="165" t="s">
        <v>148</v>
      </c>
      <c r="E21" s="90" t="s">
        <v>88</v>
      </c>
      <c r="F21" s="166">
        <v>3</v>
      </c>
      <c r="G21" s="96" t="s">
        <v>149</v>
      </c>
      <c r="H21" s="92" t="s">
        <v>128</v>
      </c>
      <c r="I21" s="93" t="s">
        <v>129</v>
      </c>
      <c r="J21" s="111" t="str">
        <f t="shared" si="2"/>
        <v>安全资源池硬件服务器-FitServer R2200 V5</v>
      </c>
      <c r="K21" s="119" t="str" cm="1">
        <f t="array" ref="K21">IF(_xlfn.IFS(_xlfn.IFNA(VLOOKUP(J21,服务器!$D:$D,1,FALSE),1)=1,1,EXACT(VLOOKUP(J21,服务器!$D:$D,1,FALSE),J21)=FALSE,1,EXACT(VLOOKUP(J21,服务器!$D:$D,1,FALSE),J21)=TRUE,FALSE),"请修改设备名称列,或者设备不存在","OK")</f>
        <v>OK</v>
      </c>
      <c r="L21" s="170" t="s">
        <v>129</v>
      </c>
      <c r="M21" s="90" t="s">
        <v>93</v>
      </c>
      <c r="N21" s="90" t="s">
        <v>150</v>
      </c>
      <c r="O21" s="90" t="s">
        <v>137</v>
      </c>
      <c r="P21" s="90" t="s">
        <v>151</v>
      </c>
      <c r="Q21" s="90">
        <v>50000</v>
      </c>
      <c r="R21" s="171" t="s">
        <v>152</v>
      </c>
      <c r="S21" s="90" t="s">
        <v>98</v>
      </c>
      <c r="T21" s="90"/>
      <c r="U21" s="152"/>
    </row>
    <row r="22" spans="1:21" s="94" customFormat="1" ht="19.899999999999999" customHeight="1">
      <c r="A22" s="220"/>
      <c r="B22" s="79">
        <v>21</v>
      </c>
      <c r="C22" s="89"/>
      <c r="D22" s="165" t="s">
        <v>153</v>
      </c>
      <c r="E22" s="90" t="s">
        <v>88</v>
      </c>
      <c r="F22" s="166">
        <v>3</v>
      </c>
      <c r="G22" s="96" t="s">
        <v>154</v>
      </c>
      <c r="H22" s="92" t="s">
        <v>128</v>
      </c>
      <c r="I22" s="93" t="s">
        <v>129</v>
      </c>
      <c r="J22" s="111" t="str">
        <f t="shared" si="2"/>
        <v>专线网关服务器-FitServer R2200 V5</v>
      </c>
      <c r="K22" s="119" t="str" cm="1">
        <f t="array" ref="K22">IF(_xlfn.IFS(_xlfn.IFNA(VLOOKUP(J22,服务器!$D:$D,1,FALSE),1)=1,1,EXACT(VLOOKUP(J22,服务器!$D:$D,1,FALSE),J22)=FALSE,1,EXACT(VLOOKUP(J22,服务器!$D:$D,1,FALSE),J22)=TRUE,FALSE),"请修改设备名称列,或者设备不存在","OK")</f>
        <v>OK</v>
      </c>
      <c r="L22" s="170" t="s">
        <v>129</v>
      </c>
      <c r="M22" s="90" t="s">
        <v>93</v>
      </c>
      <c r="N22" s="90" t="s">
        <v>150</v>
      </c>
      <c r="O22" s="90" t="s">
        <v>137</v>
      </c>
      <c r="P22" s="90" t="s">
        <v>138</v>
      </c>
      <c r="Q22" s="90">
        <v>50000</v>
      </c>
      <c r="R22" s="171" t="s">
        <v>133</v>
      </c>
      <c r="S22" s="90" t="s">
        <v>98</v>
      </c>
      <c r="T22" s="90"/>
      <c r="U22" s="152"/>
    </row>
    <row r="23" spans="1:21" s="94" customFormat="1" ht="19.899999999999999" customHeight="1">
      <c r="A23" s="220"/>
      <c r="B23" s="79">
        <v>22</v>
      </c>
      <c r="C23" s="89"/>
      <c r="D23" s="165" t="s">
        <v>155</v>
      </c>
      <c r="E23" s="90" t="s">
        <v>88</v>
      </c>
      <c r="F23" s="166">
        <v>2</v>
      </c>
      <c r="G23" s="96" t="s">
        <v>156</v>
      </c>
      <c r="H23" s="92" t="s">
        <v>128</v>
      </c>
      <c r="I23" s="93" t="s">
        <v>129</v>
      </c>
      <c r="J23" s="111" t="str">
        <f t="shared" si="2"/>
        <v>云调采集机-FitServer R2200 V5</v>
      </c>
      <c r="K23" s="119" t="str" cm="1">
        <f t="array" ref="K23">IF(_xlfn.IFS(_xlfn.IFNA(VLOOKUP(J23,服务器!$D:$D,1,FALSE),1)=1,1,EXACT(VLOOKUP(J23,服务器!$D:$D,1,FALSE),J23)=FALSE,1,EXACT(VLOOKUP(J23,服务器!$D:$D,1,FALSE),J23)=TRUE,FALSE),"请修改设备名称列,或者设备不存在","OK")</f>
        <v>OK</v>
      </c>
      <c r="L23" s="170" t="s">
        <v>129</v>
      </c>
      <c r="M23" s="90" t="s">
        <v>93</v>
      </c>
      <c r="N23" s="90" t="s">
        <v>150</v>
      </c>
      <c r="O23" s="90" t="s">
        <v>157</v>
      </c>
      <c r="P23" s="90" t="s">
        <v>96</v>
      </c>
      <c r="Q23" s="90">
        <v>50000</v>
      </c>
      <c r="R23" s="171" t="s">
        <v>158</v>
      </c>
      <c r="S23" s="90" t="s">
        <v>159</v>
      </c>
      <c r="T23" s="90"/>
      <c r="U23" s="152"/>
    </row>
    <row r="24" spans="1:21" s="94" customFormat="1" ht="19.899999999999999" customHeight="1">
      <c r="A24" s="220"/>
      <c r="B24" s="79">
        <v>23</v>
      </c>
      <c r="C24" s="89" t="s">
        <v>160</v>
      </c>
      <c r="D24" s="168" t="s">
        <v>87</v>
      </c>
      <c r="E24" s="90" t="s">
        <v>88</v>
      </c>
      <c r="F24" s="174">
        <v>36</v>
      </c>
      <c r="G24" s="176" t="s">
        <v>161</v>
      </c>
      <c r="H24" s="92" t="s">
        <v>162</v>
      </c>
      <c r="I24" s="93" t="s">
        <v>163</v>
      </c>
      <c r="J24" s="111" t="str">
        <f t="shared" si="1"/>
        <v>标准型存储服务器-浪潮 NF5466M6-云存储</v>
      </c>
      <c r="K24" s="119" t="str" cm="1">
        <f t="array" ref="K24">IF(_xlfn.IFS(_xlfn.IFNA(VLOOKUP(J24,服务器!$D:$D,1,FALSE),1)=1,1,EXACT(VLOOKUP(J24,服务器!$D:$D,1,FALSE),J24)=FALSE,1,EXACT(VLOOKUP(J24,服务器!$D:$D,1,FALSE),J24)=TRUE,FALSE),"请修改设备名称列,或者设备不存在","OK")</f>
        <v>OK</v>
      </c>
      <c r="L24" s="170" t="s">
        <v>164</v>
      </c>
      <c r="M24" s="90" t="s">
        <v>93</v>
      </c>
      <c r="N24" s="90" t="s">
        <v>104</v>
      </c>
      <c r="O24" s="90" t="s">
        <v>95</v>
      </c>
      <c r="P24" s="90" t="s">
        <v>105</v>
      </c>
      <c r="Q24" s="90">
        <v>50000</v>
      </c>
      <c r="R24" s="171" t="s">
        <v>106</v>
      </c>
      <c r="S24" s="90" t="s">
        <v>98</v>
      </c>
      <c r="T24" s="90"/>
      <c r="U24" s="152"/>
    </row>
    <row r="25" spans="1:21" s="94" customFormat="1" ht="19.899999999999999" customHeight="1">
      <c r="A25" s="220"/>
      <c r="B25" s="79">
        <v>24</v>
      </c>
      <c r="C25" s="89" t="s">
        <v>160</v>
      </c>
      <c r="D25" s="165" t="s">
        <v>99</v>
      </c>
      <c r="E25" s="90" t="s">
        <v>88</v>
      </c>
      <c r="F25" s="174">
        <v>4</v>
      </c>
      <c r="G25" s="177" t="s">
        <v>165</v>
      </c>
      <c r="H25" s="92" t="s">
        <v>101</v>
      </c>
      <c r="I25" s="93" t="s">
        <v>102</v>
      </c>
      <c r="J25" s="111" t="str">
        <f>D25&amp;"-"&amp;I25&amp;IF(C25="","","-"&amp;C25)</f>
        <v>应用服务器(接入1)-超聚变 2288HV5-云存储</v>
      </c>
      <c r="K25" s="119" t="str" cm="1">
        <f t="array" ref="K25">IF(_xlfn.IFS(_xlfn.IFNA(VLOOKUP(J25,服务器!$D:$D,1,FALSE),1)=1,1,EXACT(VLOOKUP(J25,服务器!$D:$D,1,FALSE),J25)=FALSE,1,EXACT(VLOOKUP(J25,服务器!$D:$D,1,FALSE),J25)=TRUE,FALSE),"请修改设备名称列,或者设备不存在","OK")</f>
        <v>OK</v>
      </c>
      <c r="L25" s="170" t="s">
        <v>103</v>
      </c>
      <c r="M25" s="90" t="s">
        <v>93</v>
      </c>
      <c r="N25" s="90" t="s">
        <v>104</v>
      </c>
      <c r="O25" s="90" t="s">
        <v>137</v>
      </c>
      <c r="P25" s="90" t="s">
        <v>105</v>
      </c>
      <c r="Q25" s="90">
        <v>50000</v>
      </c>
      <c r="R25" s="171" t="s">
        <v>144</v>
      </c>
      <c r="S25" s="90" t="s">
        <v>98</v>
      </c>
      <c r="T25" s="90"/>
      <c r="U25" s="152"/>
    </row>
    <row r="26" spans="1:21" s="94" customFormat="1" ht="19.899999999999999" customHeight="1">
      <c r="A26" s="220"/>
      <c r="B26" s="79">
        <v>25</v>
      </c>
      <c r="C26" s="89" t="s">
        <v>160</v>
      </c>
      <c r="D26" s="165" t="s">
        <v>166</v>
      </c>
      <c r="E26" s="90" t="s">
        <v>88</v>
      </c>
      <c r="F26" s="175">
        <v>2</v>
      </c>
      <c r="G26" s="178" t="s">
        <v>167</v>
      </c>
      <c r="H26" s="92" t="s">
        <v>101</v>
      </c>
      <c r="I26" s="93" t="s">
        <v>102</v>
      </c>
      <c r="J26" s="111" t="str">
        <f>D26&amp;"-"&amp;I26&amp;IF(C26="","","-"&amp;C26)</f>
        <v>应用服务器(接入2)-超聚变 2288HV5-云存储</v>
      </c>
      <c r="K26" s="119" t="str" cm="1">
        <f t="array" ref="K26">IF(_xlfn.IFS(_xlfn.IFNA(VLOOKUP(J26,服务器!$D:$D,1,FALSE),1)=1,1,EXACT(VLOOKUP(J26,服务器!$D:$D,1,FALSE),J26)=FALSE,1,EXACT(VLOOKUP(J26,服务器!$D:$D,1,FALSE),J26)=TRUE,FALSE),"请修改设备名称列,或者设备不存在","OK")</f>
        <v>OK</v>
      </c>
      <c r="L26" s="170" t="s">
        <v>103</v>
      </c>
      <c r="M26" s="90" t="s">
        <v>93</v>
      </c>
      <c r="N26" s="90" t="s">
        <v>104</v>
      </c>
      <c r="O26" s="90" t="s">
        <v>137</v>
      </c>
      <c r="P26" s="90" t="s">
        <v>105</v>
      </c>
      <c r="Q26" s="90">
        <v>50000</v>
      </c>
      <c r="R26" s="171" t="s">
        <v>147</v>
      </c>
      <c r="S26" s="90" t="s">
        <v>98</v>
      </c>
      <c r="T26" s="90"/>
      <c r="U26" s="152"/>
    </row>
    <row r="27" spans="1:21" s="94" customFormat="1" ht="19.899999999999999" customHeight="1">
      <c r="A27" s="220"/>
      <c r="B27" s="79">
        <v>26</v>
      </c>
      <c r="C27" s="89" t="s">
        <v>160</v>
      </c>
      <c r="D27" s="168" t="s">
        <v>107</v>
      </c>
      <c r="E27" s="90" t="s">
        <v>88</v>
      </c>
      <c r="F27" s="174">
        <v>6</v>
      </c>
      <c r="G27" s="178" t="s">
        <v>168</v>
      </c>
      <c r="H27" s="92" t="s">
        <v>101</v>
      </c>
      <c r="I27" s="93" t="s">
        <v>102</v>
      </c>
      <c r="J27" s="111" t="str">
        <f t="shared" ref="J27:J29" si="3">D27&amp;"-"&amp;I27&amp;IF(C27="","","-"&amp;C27)</f>
        <v>应用服务器(服务2)-超聚变 2288HV5-云存储</v>
      </c>
      <c r="K27" s="119" t="str" cm="1">
        <f t="array" ref="K27">IF(_xlfn.IFS(_xlfn.IFNA(VLOOKUP(J27,服务器!$D:$D,1,FALSE),1)=1,1,EXACT(VLOOKUP(J27,服务器!$D:$D,1,FALSE),J27)=FALSE,1,EXACT(VLOOKUP(J27,服务器!$D:$D,1,FALSE),J27)=TRUE,FALSE),"请修改设备名称列,或者设备不存在","OK")</f>
        <v>OK</v>
      </c>
      <c r="L27" s="170" t="s">
        <v>103</v>
      </c>
      <c r="M27" s="90" t="s">
        <v>93</v>
      </c>
      <c r="N27" s="90" t="s">
        <v>150</v>
      </c>
      <c r="O27" s="90" t="s">
        <v>137</v>
      </c>
      <c r="P27" s="90" t="s">
        <v>151</v>
      </c>
      <c r="Q27" s="90">
        <v>50000</v>
      </c>
      <c r="R27" s="171" t="s">
        <v>152</v>
      </c>
      <c r="S27" s="90" t="s">
        <v>98</v>
      </c>
      <c r="T27" s="90"/>
      <c r="U27" s="152"/>
    </row>
    <row r="28" spans="1:21" s="94" customFormat="1" ht="19.899999999999999" customHeight="1">
      <c r="A28" s="220"/>
      <c r="B28" s="79">
        <v>27</v>
      </c>
      <c r="C28" s="89" t="s">
        <v>160</v>
      </c>
      <c r="D28" s="168" t="s">
        <v>109</v>
      </c>
      <c r="E28" s="90" t="s">
        <v>88</v>
      </c>
      <c r="F28" s="174">
        <v>3</v>
      </c>
      <c r="G28" s="177" t="s">
        <v>169</v>
      </c>
      <c r="H28" s="92" t="s">
        <v>101</v>
      </c>
      <c r="I28" s="93" t="s">
        <v>102</v>
      </c>
      <c r="J28" s="111" t="str">
        <f t="shared" si="3"/>
        <v>应用服务器(控制)-超聚变 2288HV5-云存储</v>
      </c>
      <c r="K28" s="119" t="str" cm="1">
        <f t="array" ref="K28">IF(_xlfn.IFS(_xlfn.IFNA(VLOOKUP(J28,服务器!$D:$D,1,FALSE),1)=1,1,EXACT(VLOOKUP(J28,服务器!$D:$D,1,FALSE),J28)=FALSE,1,EXACT(VLOOKUP(J28,服务器!$D:$D,1,FALSE),J28)=TRUE,FALSE),"请修改设备名称列,或者设备不存在","OK")</f>
        <v>OK</v>
      </c>
      <c r="L28" s="170" t="s">
        <v>103</v>
      </c>
      <c r="M28" s="90" t="s">
        <v>93</v>
      </c>
      <c r="N28" s="90" t="s">
        <v>150</v>
      </c>
      <c r="O28" s="90" t="s">
        <v>137</v>
      </c>
      <c r="P28" s="90" t="s">
        <v>138</v>
      </c>
      <c r="Q28" s="90">
        <v>50000</v>
      </c>
      <c r="R28" s="171" t="s">
        <v>133</v>
      </c>
      <c r="S28" s="90" t="s">
        <v>98</v>
      </c>
      <c r="T28" s="90"/>
      <c r="U28" s="152"/>
    </row>
    <row r="29" spans="1:21" s="94" customFormat="1" ht="19.899999999999999" customHeight="1">
      <c r="A29" s="220"/>
      <c r="B29" s="79">
        <v>28</v>
      </c>
      <c r="C29" s="89" t="s">
        <v>160</v>
      </c>
      <c r="D29" s="165" t="s">
        <v>111</v>
      </c>
      <c r="E29" s="90" t="s">
        <v>88</v>
      </c>
      <c r="F29" s="174">
        <v>2</v>
      </c>
      <c r="G29" s="178" t="s">
        <v>170</v>
      </c>
      <c r="H29" s="92" t="s">
        <v>101</v>
      </c>
      <c r="I29" s="93" t="s">
        <v>102</v>
      </c>
      <c r="J29" s="111" t="str">
        <f t="shared" si="3"/>
        <v>应用服务器(管理)-超聚变 2288HV5-云存储</v>
      </c>
      <c r="K29" s="119" t="str" cm="1">
        <f t="array" ref="K29">IF(_xlfn.IFS(_xlfn.IFNA(VLOOKUP(J29,服务器!$D:$D,1,FALSE),1)=1,1,EXACT(VLOOKUP(J29,服务器!$D:$D,1,FALSE),J29)=FALSE,1,EXACT(VLOOKUP(J29,服务器!$D:$D,1,FALSE),J29)=TRUE,FALSE),"请修改设备名称列,或者设备不存在","OK")</f>
        <v>OK</v>
      </c>
      <c r="L29" s="170" t="s">
        <v>103</v>
      </c>
      <c r="M29" s="90" t="s">
        <v>93</v>
      </c>
      <c r="N29" s="90" t="s">
        <v>150</v>
      </c>
      <c r="O29" s="90" t="s">
        <v>157</v>
      </c>
      <c r="P29" s="90" t="s">
        <v>96</v>
      </c>
      <c r="Q29" s="90">
        <v>50000</v>
      </c>
      <c r="R29" s="171" t="s">
        <v>158</v>
      </c>
      <c r="S29" s="90" t="s">
        <v>98</v>
      </c>
      <c r="T29" s="90"/>
      <c r="U29" s="152"/>
    </row>
    <row r="30" spans="1:21" s="94" customFormat="1" ht="19.899999999999999" customHeight="1">
      <c r="A30" s="100"/>
      <c r="B30" s="101"/>
      <c r="C30" s="102"/>
      <c r="D30" s="103"/>
      <c r="E30" s="104"/>
      <c r="F30" s="105"/>
      <c r="G30" s="106"/>
      <c r="H30" s="107"/>
      <c r="I30" s="108"/>
      <c r="J30" s="112"/>
      <c r="K30" s="120" t="s">
        <v>171</v>
      </c>
      <c r="L30" s="108"/>
      <c r="M30" s="104"/>
      <c r="N30" s="104"/>
      <c r="O30" s="104"/>
      <c r="P30" s="104"/>
      <c r="Q30" s="104"/>
      <c r="R30" s="104"/>
      <c r="S30" s="104"/>
      <c r="T30" s="104"/>
      <c r="U30" s="102"/>
    </row>
    <row r="31" spans="1:21" s="94" customFormat="1" ht="19.899999999999999" customHeight="1">
      <c r="A31" s="220" t="s">
        <v>172</v>
      </c>
      <c r="B31" s="79" t="s">
        <v>173</v>
      </c>
      <c r="C31" s="89"/>
      <c r="D31" s="168" t="s">
        <v>174</v>
      </c>
      <c r="E31" s="97" t="s">
        <v>88</v>
      </c>
      <c r="F31" s="169">
        <v>2</v>
      </c>
      <c r="G31" s="95" t="s">
        <v>175</v>
      </c>
      <c r="H31" s="92" t="s">
        <v>176</v>
      </c>
      <c r="I31" s="98" t="s">
        <v>177</v>
      </c>
      <c r="J31" s="111" t="str">
        <f t="shared" si="0"/>
        <v>核心交换机-锐捷N18018-X</v>
      </c>
      <c r="K31" s="119" t="str" cm="1">
        <f t="array" ref="K31">IF(_xlfn.IFS(_xlfn.IFNA(VLOOKUP(J31,网络设备!$D:$D,1,FALSE),1)=1,1,EXACT(VLOOKUP(J31,网络设备!$D:$D,1,FALSE),J31)=FALSE,1,EXACT(VLOOKUP(J31,网络设备!$D:$D,1,FALSE),J31)=TRUE,FALSE),"请修改设备名称列,或者设备不存在","OK")</f>
        <v>OK</v>
      </c>
      <c r="L31" s="173" t="s">
        <v>178</v>
      </c>
      <c r="M31" s="90" t="s">
        <v>93</v>
      </c>
      <c r="N31" s="90" t="s">
        <v>32</v>
      </c>
      <c r="O31" s="90"/>
      <c r="P31" s="90"/>
      <c r="Q31" s="90" t="s">
        <v>179</v>
      </c>
      <c r="R31" s="172" t="s">
        <v>180</v>
      </c>
      <c r="S31" s="90" t="s">
        <v>181</v>
      </c>
      <c r="T31" s="90" t="s">
        <v>182</v>
      </c>
      <c r="U31" s="89"/>
    </row>
    <row r="32" spans="1:21" s="94" customFormat="1" ht="19.899999999999999" customHeight="1">
      <c r="A32" s="220"/>
      <c r="B32" s="79" t="s">
        <v>183</v>
      </c>
      <c r="C32" s="89"/>
      <c r="D32" s="168" t="s">
        <v>184</v>
      </c>
      <c r="E32" s="97" t="s">
        <v>88</v>
      </c>
      <c r="F32" s="169">
        <v>30</v>
      </c>
      <c r="G32" s="95" t="s">
        <v>185</v>
      </c>
      <c r="H32" s="92" t="s">
        <v>90</v>
      </c>
      <c r="I32" s="98" t="s">
        <v>186</v>
      </c>
      <c r="J32" s="111" t="str">
        <f t="shared" si="0"/>
        <v>25GE接入交换机-H3C LS-S6825-54HP</v>
      </c>
      <c r="K32" s="119" t="str" cm="1">
        <f t="array" ref="K32">IF(_xlfn.IFS(_xlfn.IFNA(VLOOKUP(J32,网络设备!$D:$D,1,FALSE),1)=1,1,EXACT(VLOOKUP(J32,网络设备!$D:$D,1,FALSE),J32)=FALSE,1,EXACT(VLOOKUP(J32,网络设备!$D:$D,1,FALSE),J32)=TRUE,FALSE),"请修改设备名称列,或者设备不存在","OK")</f>
        <v>OK</v>
      </c>
      <c r="L32" s="173" t="s">
        <v>187</v>
      </c>
      <c r="M32" s="90" t="s">
        <v>93</v>
      </c>
      <c r="N32" s="90" t="s">
        <v>32</v>
      </c>
      <c r="O32" s="90"/>
      <c r="P32" s="90"/>
      <c r="Q32" s="90" t="s">
        <v>179</v>
      </c>
      <c r="R32" s="172" t="s">
        <v>188</v>
      </c>
      <c r="S32" s="90" t="s">
        <v>189</v>
      </c>
      <c r="T32" s="90" t="s">
        <v>182</v>
      </c>
      <c r="U32" s="89"/>
    </row>
    <row r="33" spans="1:21" s="94" customFormat="1" ht="19.899999999999999" customHeight="1">
      <c r="A33" s="220"/>
      <c r="B33" s="79" t="s">
        <v>190</v>
      </c>
      <c r="C33" s="89"/>
      <c r="D33" s="168" t="s">
        <v>191</v>
      </c>
      <c r="E33" s="97" t="s">
        <v>88</v>
      </c>
      <c r="F33" s="169">
        <v>2</v>
      </c>
      <c r="G33" s="95" t="s">
        <v>192</v>
      </c>
      <c r="H33" s="92" t="s">
        <v>90</v>
      </c>
      <c r="I33" s="98" t="s">
        <v>193</v>
      </c>
      <c r="J33" s="111" t="str">
        <f t="shared" si="0"/>
        <v>管理汇聚交换机-H3C LS-S6900-54HQF-F</v>
      </c>
      <c r="K33" s="119" t="str" cm="1">
        <f t="array" ref="K33">IF(_xlfn.IFS(_xlfn.IFNA(VLOOKUP(J33,网络设备!$D:$D,1,FALSE),1)=1,1,EXACT(VLOOKUP(J33,网络设备!$D:$D,1,FALSE),J33)=FALSE,1,EXACT(VLOOKUP(J33,网络设备!$D:$D,1,FALSE),J33)=TRUE,FALSE),"请修改设备名称列,或者设备不存在","OK")</f>
        <v>OK</v>
      </c>
      <c r="L33" s="173" t="s">
        <v>194</v>
      </c>
      <c r="M33" s="90" t="s">
        <v>93</v>
      </c>
      <c r="N33" s="90" t="s">
        <v>32</v>
      </c>
      <c r="O33" s="90"/>
      <c r="P33" s="90"/>
      <c r="Q33" s="90" t="s">
        <v>179</v>
      </c>
      <c r="R33" s="172" t="s">
        <v>188</v>
      </c>
      <c r="S33" s="90" t="s">
        <v>195</v>
      </c>
      <c r="T33" s="90" t="s">
        <v>182</v>
      </c>
      <c r="U33" s="89"/>
    </row>
    <row r="34" spans="1:21" s="94" customFormat="1" ht="19.899999999999999" customHeight="1">
      <c r="A34" s="220"/>
      <c r="B34" s="79" t="s">
        <v>196</v>
      </c>
      <c r="C34" s="89"/>
      <c r="D34" s="168" t="s">
        <v>197</v>
      </c>
      <c r="E34" s="97" t="s">
        <v>88</v>
      </c>
      <c r="F34" s="169">
        <v>7</v>
      </c>
      <c r="G34" s="95" t="s">
        <v>198</v>
      </c>
      <c r="H34" s="92" t="s">
        <v>90</v>
      </c>
      <c r="I34" s="98" t="s">
        <v>199</v>
      </c>
      <c r="J34" s="111" t="str">
        <f t="shared" si="0"/>
        <v>千兆带外管理交换机-H3C S5554S-EI-D</v>
      </c>
      <c r="K34" s="119" t="str" cm="1">
        <f t="array" ref="K34">IF(_xlfn.IFS(_xlfn.IFNA(VLOOKUP(J34,网络设备!$D:$D,1,FALSE),1)=1,1,EXACT(VLOOKUP(J34,网络设备!$D:$D,1,FALSE),J34)=FALSE,1,EXACT(VLOOKUP(J34,网络设备!$D:$D,1,FALSE),J34)=TRUE,FALSE),"请修改设备名称列,或者设备不存在","OK")</f>
        <v>OK</v>
      </c>
      <c r="L34" s="173" t="s">
        <v>200</v>
      </c>
      <c r="M34" s="90" t="s">
        <v>93</v>
      </c>
      <c r="N34" s="90" t="s">
        <v>32</v>
      </c>
      <c r="O34" s="90"/>
      <c r="P34" s="90"/>
      <c r="Q34" s="90" t="s">
        <v>179</v>
      </c>
      <c r="R34" s="172" t="s">
        <v>201</v>
      </c>
      <c r="S34" s="90" t="s">
        <v>202</v>
      </c>
      <c r="T34" s="90" t="s">
        <v>182</v>
      </c>
      <c r="U34" s="89"/>
    </row>
    <row r="35" spans="1:21" s="94" customFormat="1" ht="19.899999999999999" customHeight="1">
      <c r="A35" s="220"/>
      <c r="B35" s="79" t="s">
        <v>203</v>
      </c>
      <c r="C35" s="89"/>
      <c r="D35" s="168" t="s">
        <v>204</v>
      </c>
      <c r="E35" s="97" t="s">
        <v>88</v>
      </c>
      <c r="F35" s="169">
        <v>3</v>
      </c>
      <c r="G35" s="95" t="s">
        <v>205</v>
      </c>
      <c r="H35" s="92" t="s">
        <v>206</v>
      </c>
      <c r="I35" s="98" t="s">
        <v>207</v>
      </c>
      <c r="J35" s="111" t="str">
        <f t="shared" si="0"/>
        <v>串口交换机-华讯ACS8000</v>
      </c>
      <c r="K35" s="119" t="str" cm="1">
        <f t="array" ref="K35">IF(_xlfn.IFS(_xlfn.IFNA(VLOOKUP(J35,网络设备!$D:$D,1,FALSE),1)=1,1,EXACT(VLOOKUP(J35,网络设备!$D:$D,1,FALSE),J35)=FALSE,1,EXACT(VLOOKUP(J35,网络设备!$D:$D,1,FALSE),J35)=TRUE,FALSE),"请修改设备名称列,或者设备不存在","OK")</f>
        <v>OK</v>
      </c>
      <c r="L35" s="173" t="s">
        <v>208</v>
      </c>
      <c r="M35" s="90" t="s">
        <v>93</v>
      </c>
      <c r="N35" s="90" t="s">
        <v>32</v>
      </c>
      <c r="O35" s="90"/>
      <c r="P35" s="90"/>
      <c r="Q35" s="90" t="s">
        <v>179</v>
      </c>
      <c r="R35" s="172" t="s">
        <v>188</v>
      </c>
      <c r="S35" s="90" t="s">
        <v>209</v>
      </c>
      <c r="T35" s="90" t="s">
        <v>182</v>
      </c>
      <c r="U35" s="89"/>
    </row>
    <row r="36" spans="1:21" s="94" customFormat="1" ht="19.899999999999999" customHeight="1">
      <c r="A36" s="220"/>
      <c r="B36" s="79" t="s">
        <v>210</v>
      </c>
      <c r="C36" s="89"/>
      <c r="D36" s="165" t="s">
        <v>211</v>
      </c>
      <c r="E36" s="97" t="s">
        <v>88</v>
      </c>
      <c r="F36" s="166">
        <v>2</v>
      </c>
      <c r="G36" s="95" t="s">
        <v>212</v>
      </c>
      <c r="H36" s="92" t="s">
        <v>90</v>
      </c>
      <c r="I36" s="98" t="s">
        <v>193</v>
      </c>
      <c r="J36" s="111" t="str">
        <f t="shared" si="0"/>
        <v>大客户接入交换机-H3C LS-S6900-54HQF-F</v>
      </c>
      <c r="K36" s="119" t="str" cm="1">
        <f t="array" ref="K36">IF(_xlfn.IFS(_xlfn.IFNA(VLOOKUP(J36,网络设备!$D:$D,1,FALSE),1)=1,1,EXACT(VLOOKUP(J36,网络设备!$D:$D,1,FALSE),J36)=FALSE,1,EXACT(VLOOKUP(J36,网络设备!$D:$D,1,FALSE),J36)=TRUE,FALSE),"请修改设备名称列,或者设备不存在","OK")</f>
        <v>OK</v>
      </c>
      <c r="L36" s="173" t="s">
        <v>194</v>
      </c>
      <c r="M36" s="90" t="s">
        <v>93</v>
      </c>
      <c r="N36" s="90" t="s">
        <v>32</v>
      </c>
      <c r="O36" s="90"/>
      <c r="P36" s="90"/>
      <c r="Q36" s="90" t="s">
        <v>179</v>
      </c>
      <c r="R36" s="172" t="s">
        <v>188</v>
      </c>
      <c r="S36" s="90" t="s">
        <v>195</v>
      </c>
      <c r="T36" s="90" t="s">
        <v>182</v>
      </c>
      <c r="U36" s="89"/>
    </row>
    <row r="37" spans="1:21" s="94" customFormat="1" ht="19.899999999999999" customHeight="1">
      <c r="A37" s="220"/>
      <c r="B37" s="79" t="s">
        <v>213</v>
      </c>
      <c r="C37" s="89"/>
      <c r="D37" s="165" t="s">
        <v>214</v>
      </c>
      <c r="E37" s="97" t="s">
        <v>88</v>
      </c>
      <c r="F37" s="166">
        <v>2</v>
      </c>
      <c r="G37" s="95" t="s">
        <v>215</v>
      </c>
      <c r="H37" s="92" t="s">
        <v>90</v>
      </c>
      <c r="I37" s="98" t="s">
        <v>216</v>
      </c>
      <c r="J37" s="111" t="str">
        <f t="shared" si="0"/>
        <v>安全接入交换机-H3C LS-S6900-54HQF-F</v>
      </c>
      <c r="K37" s="119" t="str" cm="1">
        <f t="array" ref="K37">IF(_xlfn.IFS(_xlfn.IFNA(VLOOKUP(J37,网络设备!$D:$D,1,FALSE),1)=1,1,EXACT(VLOOKUP(J37,网络设备!$D:$D,1,FALSE),J37)=FALSE,1,EXACT(VLOOKUP(J37,网络设备!$D:$D,1,FALSE),J37)=TRUE,FALSE),"请修改设备名称列,或者设备不存在","OK")</f>
        <v>OK</v>
      </c>
      <c r="L37" s="173" t="s">
        <v>194</v>
      </c>
      <c r="M37" s="90" t="s">
        <v>93</v>
      </c>
      <c r="N37" s="90" t="s">
        <v>32</v>
      </c>
      <c r="O37" s="90"/>
      <c r="P37" s="90"/>
      <c r="Q37" s="90" t="s">
        <v>179</v>
      </c>
      <c r="R37" s="172" t="s">
        <v>188</v>
      </c>
      <c r="S37" s="90" t="s">
        <v>195</v>
      </c>
      <c r="T37" s="90" t="s">
        <v>182</v>
      </c>
      <c r="U37" s="89"/>
    </row>
    <row r="38" spans="1:21" s="94" customFormat="1" ht="19.899999999999999" customHeight="1">
      <c r="A38" s="220"/>
      <c r="B38" s="79" t="s">
        <v>217</v>
      </c>
      <c r="C38" s="89"/>
      <c r="D38" s="165" t="s">
        <v>218</v>
      </c>
      <c r="E38" s="97" t="s">
        <v>88</v>
      </c>
      <c r="F38" s="166">
        <v>2</v>
      </c>
      <c r="G38" s="95" t="s">
        <v>219</v>
      </c>
      <c r="H38" s="92" t="s">
        <v>220</v>
      </c>
      <c r="I38" s="98" t="s">
        <v>221</v>
      </c>
      <c r="J38" s="111" t="str">
        <f t="shared" si="0"/>
        <v>下一代防火墙-NSG8000</v>
      </c>
      <c r="K38" s="119" t="str" cm="1">
        <f t="array" ref="K38">IF(_xlfn.IFS(_xlfn.IFNA(VLOOKUP(J38,网络设备!$D:$D,1,FALSE),1)=1,1,EXACT(VLOOKUP(J38,网络设备!$D:$D,1,FALSE),J38)=FALSE,1,EXACT(VLOOKUP(J38,网络设备!$D:$D,1,FALSE),J38)=TRUE,FALSE),"请修改设备名称列,或者设备不存在","OK")</f>
        <v>OK</v>
      </c>
      <c r="L38" s="173" t="s">
        <v>222</v>
      </c>
      <c r="M38" s="90" t="s">
        <v>93</v>
      </c>
      <c r="N38" s="90" t="s">
        <v>32</v>
      </c>
      <c r="O38" s="90"/>
      <c r="P38" s="90"/>
      <c r="Q38" s="90" t="s">
        <v>179</v>
      </c>
      <c r="R38" s="172" t="s">
        <v>223</v>
      </c>
      <c r="S38" s="90" t="s">
        <v>224</v>
      </c>
      <c r="T38" s="90" t="s">
        <v>182</v>
      </c>
      <c r="U38" s="89"/>
    </row>
  </sheetData>
  <mergeCells count="2">
    <mergeCell ref="A2:A29"/>
    <mergeCell ref="A31:A3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O44"/>
  <sheetViews>
    <sheetView showGridLines="0" topLeftCell="A26" zoomScale="80" zoomScaleNormal="80" workbookViewId="0">
      <selection activeCell="E20" sqref="E20"/>
    </sheetView>
  </sheetViews>
  <sheetFormatPr defaultColWidth="9" defaultRowHeight="13.9"/>
  <cols>
    <col min="1" max="1" width="15.28515625" customWidth="1"/>
    <col min="2" max="2" width="16.42578125" customWidth="1"/>
    <col min="3" max="3" width="13.5703125" customWidth="1"/>
    <col min="4" max="4" width="14.28515625" customWidth="1"/>
    <col min="5" max="5" width="22.28515625" customWidth="1"/>
    <col min="6" max="6" width="18.28515625" customWidth="1"/>
    <col min="7" max="7" width="15.5703125" customWidth="1"/>
    <col min="8" max="8" width="47.5703125" customWidth="1"/>
    <col min="9" max="9" width="104.5703125" customWidth="1"/>
    <col min="10" max="10" width="11.42578125" customWidth="1"/>
  </cols>
  <sheetData>
    <row r="1" spans="1:15" ht="14.45">
      <c r="A1" s="60" t="s">
        <v>225</v>
      </c>
      <c r="B1" s="61" t="str">
        <f>项目信息!C13</f>
        <v>10.16.157.136</v>
      </c>
      <c r="C1" s="61" t="str">
        <f>项目信息!D13</f>
        <v>云调采集机-1</v>
      </c>
    </row>
    <row r="2" spans="1:15" ht="14.45">
      <c r="A2" s="60" t="s">
        <v>226</v>
      </c>
      <c r="B2" s="61" t="str">
        <f>项目信息!C14</f>
        <v>10.16.157.137</v>
      </c>
      <c r="C2" s="61" t="str">
        <f>项目信息!D14</f>
        <v>云调采集机-2</v>
      </c>
    </row>
    <row r="5" spans="1:15">
      <c r="A5" s="7" t="s">
        <v>227</v>
      </c>
    </row>
    <row r="6" spans="1:15" s="1" customFormat="1" ht="16.899999999999999" customHeight="1">
      <c r="A6" s="222" t="s">
        <v>228</v>
      </c>
      <c r="B6" s="62" t="s">
        <v>229</v>
      </c>
      <c r="C6" s="62" t="s">
        <v>230</v>
      </c>
      <c r="D6" s="62" t="s">
        <v>231</v>
      </c>
      <c r="E6" s="62" t="s">
        <v>232</v>
      </c>
      <c r="F6" s="62" t="s">
        <v>233</v>
      </c>
      <c r="G6" s="62" t="s">
        <v>234</v>
      </c>
      <c r="I6" s="75"/>
      <c r="J6" s="75"/>
      <c r="K6" s="75"/>
      <c r="L6" s="75"/>
      <c r="M6" s="75"/>
      <c r="N6" s="75"/>
      <c r="O6" s="75"/>
    </row>
    <row r="7" spans="1:15" s="1" customFormat="1" ht="16.899999999999999" customHeight="1">
      <c r="A7" s="222"/>
      <c r="B7" s="63">
        <v>2</v>
      </c>
      <c r="C7" s="63" t="s">
        <v>85</v>
      </c>
      <c r="D7" s="63" t="s">
        <v>235</v>
      </c>
      <c r="E7" s="63" t="s">
        <v>236</v>
      </c>
      <c r="F7" s="64" t="s">
        <v>237</v>
      </c>
      <c r="G7" s="63" t="s">
        <v>238</v>
      </c>
      <c r="I7" s="75"/>
      <c r="J7" s="75"/>
      <c r="K7" s="75"/>
      <c r="L7" s="75"/>
      <c r="M7" s="75"/>
      <c r="N7" s="75"/>
      <c r="O7" s="75"/>
    </row>
    <row r="8" spans="1:15" s="1" customFormat="1" ht="16.899999999999999" hidden="1" customHeight="1">
      <c r="A8" s="222"/>
      <c r="B8" s="63">
        <v>3</v>
      </c>
      <c r="C8" s="63" t="s">
        <v>85</v>
      </c>
      <c r="D8" s="63" t="s">
        <v>239</v>
      </c>
      <c r="E8" s="63" t="s">
        <v>240</v>
      </c>
      <c r="F8" s="64" t="s">
        <v>237</v>
      </c>
      <c r="G8" s="63" t="s">
        <v>238</v>
      </c>
      <c r="I8" s="75"/>
      <c r="J8" s="75"/>
      <c r="K8" s="75"/>
      <c r="L8" s="75"/>
      <c r="M8" s="75"/>
      <c r="N8" s="75"/>
      <c r="O8" s="75"/>
    </row>
    <row r="9" spans="1:15" s="1" customFormat="1" ht="16.899999999999999" customHeight="1">
      <c r="A9" s="222"/>
      <c r="B9" s="63">
        <v>3</v>
      </c>
      <c r="C9" s="63" t="s">
        <v>85</v>
      </c>
      <c r="D9" s="63" t="s">
        <v>241</v>
      </c>
      <c r="E9" s="63" t="s">
        <v>242</v>
      </c>
      <c r="F9" s="64" t="s">
        <v>237</v>
      </c>
      <c r="G9" s="63" t="s">
        <v>238</v>
      </c>
      <c r="H9" s="1" t="s">
        <v>243</v>
      </c>
      <c r="I9" s="75"/>
      <c r="J9" s="75"/>
      <c r="K9" s="75"/>
      <c r="L9" s="75"/>
      <c r="M9" s="75"/>
      <c r="N9" s="75"/>
      <c r="O9" s="75"/>
    </row>
    <row r="10" spans="1:15" s="1" customFormat="1" ht="16.899999999999999" hidden="1" customHeight="1">
      <c r="A10" s="222"/>
      <c r="B10" s="63">
        <v>4</v>
      </c>
      <c r="C10" s="63" t="s">
        <v>85</v>
      </c>
      <c r="D10" s="63" t="s">
        <v>244</v>
      </c>
      <c r="E10" s="63" t="s">
        <v>245</v>
      </c>
      <c r="F10" s="64" t="s">
        <v>237</v>
      </c>
      <c r="G10" s="63" t="s">
        <v>238</v>
      </c>
      <c r="H10" s="1" t="s">
        <v>246</v>
      </c>
      <c r="I10" s="75"/>
      <c r="J10" s="75"/>
      <c r="K10" s="75"/>
      <c r="L10" s="75"/>
      <c r="M10" s="75"/>
      <c r="N10" s="75"/>
      <c r="O10" s="75"/>
    </row>
    <row r="11" spans="1:15" s="1" customFormat="1" ht="16.899999999999999" hidden="1" customHeight="1">
      <c r="A11" s="222"/>
      <c r="B11" s="63">
        <v>4</v>
      </c>
      <c r="C11" s="63" t="s">
        <v>85</v>
      </c>
      <c r="D11" s="63" t="s">
        <v>239</v>
      </c>
      <c r="E11" s="63" t="s">
        <v>247</v>
      </c>
      <c r="F11" s="64" t="s">
        <v>237</v>
      </c>
      <c r="G11" s="63" t="s">
        <v>238</v>
      </c>
      <c r="I11" s="75"/>
      <c r="J11" s="75"/>
      <c r="K11" s="75"/>
      <c r="L11" s="75"/>
      <c r="M11" s="75"/>
      <c r="N11" s="75"/>
      <c r="O11" s="75"/>
    </row>
    <row r="12" spans="1:15" s="1" customFormat="1" ht="16.899999999999999" customHeight="1">
      <c r="A12" s="222"/>
      <c r="B12" s="63">
        <v>4</v>
      </c>
      <c r="C12" s="63" t="s">
        <v>85</v>
      </c>
      <c r="D12" s="63" t="s">
        <v>241</v>
      </c>
      <c r="E12" s="63" t="s">
        <v>248</v>
      </c>
      <c r="F12" s="64" t="s">
        <v>237</v>
      </c>
      <c r="G12" s="63" t="s">
        <v>238</v>
      </c>
      <c r="H12" s="1" t="s">
        <v>249</v>
      </c>
      <c r="I12" s="75"/>
      <c r="J12" s="75"/>
      <c r="K12" s="75"/>
      <c r="L12" s="75"/>
      <c r="M12" s="75"/>
      <c r="N12" s="75"/>
      <c r="O12" s="75"/>
    </row>
    <row r="13" spans="1:15" s="1" customFormat="1" ht="16.899999999999999" customHeight="1">
      <c r="A13" s="222"/>
      <c r="B13" s="63">
        <v>4</v>
      </c>
      <c r="C13" s="63" t="s">
        <v>85</v>
      </c>
      <c r="D13" s="63" t="s">
        <v>241</v>
      </c>
      <c r="E13" s="63" t="s">
        <v>250</v>
      </c>
      <c r="F13" s="64" t="s">
        <v>237</v>
      </c>
      <c r="G13" s="63" t="s">
        <v>238</v>
      </c>
      <c r="H13" s="1" t="s">
        <v>251</v>
      </c>
      <c r="I13" s="75"/>
      <c r="J13" s="75"/>
      <c r="K13" s="75"/>
      <c r="L13" s="75"/>
      <c r="M13" s="75"/>
      <c r="N13" s="75"/>
      <c r="O13" s="75"/>
    </row>
    <row r="14" spans="1:15" s="1" customFormat="1" ht="16.899999999999999" hidden="1" customHeight="1">
      <c r="A14" s="222"/>
      <c r="B14" s="63">
        <v>5</v>
      </c>
      <c r="C14" s="63" t="s">
        <v>85</v>
      </c>
      <c r="D14" s="63" t="s">
        <v>239</v>
      </c>
      <c r="E14" s="63" t="s">
        <v>252</v>
      </c>
      <c r="F14" s="64" t="s">
        <v>237</v>
      </c>
      <c r="G14" s="63" t="s">
        <v>238</v>
      </c>
      <c r="I14" s="75"/>
      <c r="J14" s="75"/>
      <c r="K14" s="75"/>
      <c r="L14" s="75"/>
      <c r="M14" s="75"/>
      <c r="N14" s="75"/>
      <c r="O14" s="75"/>
    </row>
    <row r="15" spans="1:15" s="1" customFormat="1" ht="16.899999999999999" customHeight="1">
      <c r="A15" s="222"/>
      <c r="B15" s="63">
        <v>6</v>
      </c>
      <c r="C15" s="63" t="s">
        <v>85</v>
      </c>
      <c r="D15" s="63" t="s">
        <v>235</v>
      </c>
      <c r="E15" s="63" t="s">
        <v>253</v>
      </c>
      <c r="F15" s="63" t="s">
        <v>254</v>
      </c>
      <c r="G15" s="63" t="s">
        <v>255</v>
      </c>
      <c r="I15" s="75"/>
      <c r="J15" s="75"/>
      <c r="K15" s="75"/>
      <c r="L15" s="75"/>
      <c r="M15" s="75"/>
      <c r="N15" s="75"/>
      <c r="O15" s="75"/>
    </row>
    <row r="16" spans="1:15" s="1" customFormat="1" ht="16.899999999999999" customHeight="1">
      <c r="A16" s="222"/>
      <c r="B16" s="63">
        <v>7</v>
      </c>
      <c r="C16" s="63" t="s">
        <v>85</v>
      </c>
      <c r="D16" s="63" t="s">
        <v>235</v>
      </c>
      <c r="E16" s="63" t="s">
        <v>256</v>
      </c>
      <c r="F16" s="63" t="s">
        <v>257</v>
      </c>
      <c r="G16" s="63" t="s">
        <v>238</v>
      </c>
      <c r="I16" s="75"/>
      <c r="J16" s="75"/>
      <c r="K16" s="75"/>
      <c r="L16" s="75"/>
      <c r="M16" s="75"/>
      <c r="N16" s="75"/>
      <c r="O16" s="75"/>
    </row>
    <row r="17" spans="1:15" s="1" customFormat="1" ht="16.899999999999999" customHeight="1">
      <c r="A17" s="222"/>
      <c r="B17" s="65">
        <v>8</v>
      </c>
      <c r="C17" s="65" t="s">
        <v>85</v>
      </c>
      <c r="D17" s="65" t="s">
        <v>235</v>
      </c>
      <c r="E17" s="65" t="s">
        <v>258</v>
      </c>
      <c r="F17" s="65" t="s">
        <v>259</v>
      </c>
      <c r="G17" s="63" t="s">
        <v>238</v>
      </c>
      <c r="I17" s="75"/>
      <c r="J17" s="75"/>
      <c r="K17" s="75"/>
      <c r="L17" s="75"/>
      <c r="M17" s="75"/>
      <c r="N17" s="75"/>
      <c r="O17" s="75"/>
    </row>
    <row r="18" spans="1:15" s="1" customFormat="1" ht="16.899999999999999" customHeight="1">
      <c r="A18" s="66"/>
      <c r="B18" s="67"/>
      <c r="C18" s="67"/>
      <c r="D18" s="67"/>
      <c r="E18" s="67"/>
      <c r="F18" s="67"/>
      <c r="G18" s="67"/>
      <c r="I18" s="75"/>
      <c r="J18" s="75"/>
      <c r="K18" s="75"/>
      <c r="L18" s="75"/>
      <c r="M18" s="75"/>
      <c r="N18" s="75"/>
      <c r="O18" s="75"/>
    </row>
    <row r="19" spans="1:15" ht="14.45">
      <c r="A19" s="68" t="s">
        <v>260</v>
      </c>
    </row>
    <row r="20" spans="1:15" ht="14.45">
      <c r="A20" s="69" t="s">
        <v>261</v>
      </c>
    </row>
    <row r="21" spans="1:15">
      <c r="A21" s="110" t="s">
        <v>262</v>
      </c>
    </row>
    <row r="22" spans="1:15">
      <c r="A22" s="110" t="s">
        <v>263</v>
      </c>
    </row>
    <row r="23" spans="1:15">
      <c r="A23" s="110" t="s">
        <v>264</v>
      </c>
    </row>
    <row r="24" spans="1:15">
      <c r="A24" s="110" t="s">
        <v>265</v>
      </c>
    </row>
    <row r="25" spans="1:15">
      <c r="A25" s="70" t="s">
        <v>266</v>
      </c>
    </row>
    <row r="28" spans="1:15">
      <c r="A28" s="7" t="s">
        <v>267</v>
      </c>
    </row>
    <row r="29" spans="1:15">
      <c r="A29" s="110" t="s">
        <v>268</v>
      </c>
    </row>
    <row r="30" spans="1:15">
      <c r="A30" s="110" t="s">
        <v>269</v>
      </c>
    </row>
    <row r="31" spans="1:15">
      <c r="A31" s="70" t="s">
        <v>266</v>
      </c>
    </row>
    <row r="33" spans="1:8" ht="45" customHeight="1"/>
    <row r="34" spans="1:8" ht="22.5" customHeight="1">
      <c r="A34" s="7" t="s">
        <v>270</v>
      </c>
      <c r="C34" s="67"/>
    </row>
    <row r="35" spans="1:8" ht="175.9" customHeight="1">
      <c r="A35" s="71" t="s">
        <v>271</v>
      </c>
      <c r="B35" s="223" t="s">
        <v>272</v>
      </c>
      <c r="C35" s="223"/>
      <c r="D35" s="223"/>
      <c r="E35" s="223" t="s">
        <v>273</v>
      </c>
      <c r="F35" s="223"/>
      <c r="G35" s="223"/>
      <c r="H35" s="72" t="s">
        <v>12</v>
      </c>
    </row>
    <row r="36" spans="1:8" ht="150" customHeight="1">
      <c r="A36" s="73" t="s">
        <v>274</v>
      </c>
      <c r="B36" s="221" t="s">
        <v>275</v>
      </c>
      <c r="C36" s="221"/>
      <c r="D36" s="221"/>
      <c r="E36" s="221" t="s">
        <v>276</v>
      </c>
      <c r="F36" s="221"/>
      <c r="G36" s="221"/>
      <c r="H36" s="74"/>
    </row>
    <row r="37" spans="1:8" ht="211.9" customHeight="1">
      <c r="A37" s="73" t="s">
        <v>277</v>
      </c>
      <c r="B37" s="221" t="s">
        <v>278</v>
      </c>
      <c r="C37" s="221"/>
      <c r="D37" s="221"/>
      <c r="E37" s="221" t="s">
        <v>279</v>
      </c>
      <c r="F37" s="221"/>
      <c r="G37" s="221"/>
      <c r="H37" s="74"/>
    </row>
    <row r="38" spans="1:8" ht="157.9" customHeight="1">
      <c r="A38" s="73" t="s">
        <v>280</v>
      </c>
      <c r="B38" s="221" t="s">
        <v>281</v>
      </c>
      <c r="C38" s="221"/>
      <c r="D38" s="221"/>
      <c r="E38" s="221" t="s">
        <v>282</v>
      </c>
      <c r="F38" s="221"/>
      <c r="G38" s="221"/>
      <c r="H38" s="74" t="s">
        <v>283</v>
      </c>
    </row>
    <row r="39" spans="1:8" ht="246" customHeight="1">
      <c r="A39" s="73" t="s">
        <v>280</v>
      </c>
      <c r="B39" s="221" t="s">
        <v>284</v>
      </c>
      <c r="C39" s="221"/>
      <c r="D39" s="221"/>
      <c r="E39" s="221" t="s">
        <v>285</v>
      </c>
      <c r="F39" s="221"/>
      <c r="G39" s="221"/>
      <c r="H39" s="74" t="s">
        <v>286</v>
      </c>
    </row>
    <row r="40" spans="1:8" ht="92.65" customHeight="1">
      <c r="A40" s="73" t="s">
        <v>287</v>
      </c>
      <c r="B40" s="221" t="s">
        <v>288</v>
      </c>
      <c r="C40" s="221"/>
      <c r="D40" s="221"/>
      <c r="E40" s="221" t="s">
        <v>289</v>
      </c>
      <c r="F40" s="221"/>
      <c r="G40" s="221"/>
      <c r="H40" s="74"/>
    </row>
    <row r="41" spans="1:8" ht="132.6" customHeight="1">
      <c r="A41" s="73" t="s">
        <v>290</v>
      </c>
      <c r="B41" s="221" t="s">
        <v>291</v>
      </c>
      <c r="C41" s="221"/>
      <c r="D41" s="221"/>
      <c r="E41" s="221" t="s">
        <v>292</v>
      </c>
      <c r="F41" s="221"/>
      <c r="G41" s="221"/>
      <c r="H41" s="74"/>
    </row>
    <row r="42" spans="1:8" ht="168.4" customHeight="1">
      <c r="A42" s="73" t="s">
        <v>293</v>
      </c>
      <c r="B42" s="221" t="s">
        <v>294</v>
      </c>
      <c r="C42" s="221"/>
      <c r="D42" s="221"/>
      <c r="E42" s="221" t="s">
        <v>295</v>
      </c>
      <c r="F42" s="221"/>
      <c r="G42" s="221"/>
      <c r="H42" s="74"/>
    </row>
    <row r="43" spans="1:8" ht="168.4" customHeight="1">
      <c r="A43" s="73" t="s">
        <v>296</v>
      </c>
      <c r="B43" s="221" t="s">
        <v>297</v>
      </c>
      <c r="C43" s="221"/>
      <c r="D43" s="221"/>
      <c r="E43" s="221" t="s">
        <v>298</v>
      </c>
      <c r="F43" s="221"/>
      <c r="G43" s="221"/>
      <c r="H43" s="74"/>
    </row>
    <row r="44" spans="1:8" ht="67.150000000000006" customHeight="1">
      <c r="A44" s="73" t="s">
        <v>299</v>
      </c>
      <c r="B44" s="221" t="s">
        <v>300</v>
      </c>
      <c r="C44" s="221"/>
      <c r="D44" s="221"/>
      <c r="E44" s="221" t="s">
        <v>301</v>
      </c>
      <c r="F44" s="221"/>
      <c r="G44" s="221"/>
      <c r="H44" s="61"/>
    </row>
  </sheetData>
  <autoFilter ref="B6:G17" xr:uid="{00000000-0009-0000-0000-000003000000}">
    <filterColumn colId="2">
      <filters>
        <filter val="ALL"/>
        <filter val="研三"/>
      </filters>
    </filterColumn>
  </autoFilter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51"/>
  <sheetViews>
    <sheetView tabSelected="1" zoomScaleNormal="100" workbookViewId="0">
      <pane xSplit="3" topLeftCell="I1" activePane="topRight" state="frozen"/>
      <selection pane="topRight" activeCell="K4" sqref="K4"/>
    </sheetView>
  </sheetViews>
  <sheetFormatPr defaultColWidth="9.140625" defaultRowHeight="15.75" customHeight="1"/>
  <cols>
    <col min="1" max="1" width="5.5703125" style="30" customWidth="1"/>
    <col min="2" max="2" width="29.42578125" style="30" customWidth="1"/>
    <col min="3" max="4" width="42.5703125" style="30" customWidth="1"/>
    <col min="5" max="5" width="48.42578125" style="33" customWidth="1"/>
    <col min="6" max="6" width="25" style="30" customWidth="1"/>
    <col min="7" max="7" width="25.42578125" style="30" customWidth="1"/>
    <col min="8" max="8" width="9.5703125" style="31" customWidth="1"/>
    <col min="9" max="9" width="21.5703125" style="31" customWidth="1"/>
    <col min="10" max="11" width="14.42578125" style="52" customWidth="1"/>
    <col min="12" max="12" width="7.42578125" customWidth="1"/>
    <col min="13" max="13" width="9.140625" style="35" customWidth="1"/>
    <col min="14" max="16" width="9.140625" customWidth="1"/>
    <col min="17" max="17" width="9" style="32" customWidth="1"/>
    <col min="18" max="18" width="18.42578125" customWidth="1"/>
  </cols>
  <sheetData>
    <row r="1" spans="1:18" s="50" customFormat="1" ht="28.9">
      <c r="A1" s="53" t="s">
        <v>65</v>
      </c>
      <c r="B1" s="54" t="s">
        <v>302</v>
      </c>
      <c r="C1" s="54" t="s">
        <v>303</v>
      </c>
      <c r="D1" s="55" t="s">
        <v>304</v>
      </c>
      <c r="E1" s="55" t="s">
        <v>305</v>
      </c>
      <c r="F1" s="54" t="s">
        <v>306</v>
      </c>
      <c r="G1" s="54" t="s">
        <v>307</v>
      </c>
      <c r="H1" s="57" t="s">
        <v>308</v>
      </c>
      <c r="I1" s="57" t="s">
        <v>309</v>
      </c>
      <c r="J1" s="57" t="s">
        <v>310</v>
      </c>
      <c r="K1" s="57" t="s">
        <v>311</v>
      </c>
      <c r="L1" s="55" t="s">
        <v>312</v>
      </c>
      <c r="M1" s="55" t="s">
        <v>313</v>
      </c>
      <c r="N1" s="55" t="s">
        <v>314</v>
      </c>
      <c r="O1" s="55" t="s">
        <v>49</v>
      </c>
      <c r="P1" s="55" t="s">
        <v>315</v>
      </c>
      <c r="Q1" s="57" t="s">
        <v>316</v>
      </c>
      <c r="R1" s="113" t="s">
        <v>317</v>
      </c>
    </row>
    <row r="2" spans="1:18" s="51" customFormat="1" ht="18" customHeight="1">
      <c r="A2" s="56">
        <v>1</v>
      </c>
      <c r="B2" s="179" t="s">
        <v>318</v>
      </c>
      <c r="C2" s="180" t="s">
        <v>319</v>
      </c>
      <c r="D2" s="4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管理汇聚交换机-H3C LS-S6900-54HQF-F</v>
      </c>
      <c r="E2" s="44" t="str">
        <f t="shared" ref="E2:E50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>QHHD-101-HH01-02A_HH01-03A-HSW-H6900-01U42</v>
      </c>
      <c r="F2" s="98" t="s">
        <v>193</v>
      </c>
      <c r="G2" s="179" t="s">
        <v>320</v>
      </c>
      <c r="H2" s="184" t="s">
        <v>321</v>
      </c>
      <c r="I2" s="190" t="s">
        <v>322</v>
      </c>
      <c r="J2" s="58" t="s">
        <v>323</v>
      </c>
      <c r="K2" s="190" t="s">
        <v>322</v>
      </c>
      <c r="L2" s="59" t="str">
        <f t="shared" ref="L2:L51" si="1">RIGHT(C2,2)</f>
        <v>42</v>
      </c>
      <c r="M2" s="59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HH01列02A</v>
      </c>
      <c r="N2" s="59" t="str">
        <f t="shared" ref="N2:N51" si="2">MID(C2,FIND("$",SUBSTITUTE(C2,"-","$",_xlfn.IFS(LEN(C2)-LEN(SUBSTITUTE(C2,"-",""))=7,7,LEN(C2)-LEN(SUBSTITUTE(C2,"-",""))=6,6,LEN(C2)-LEN(SUBSTITUTE(C2,"-",""))=5,5)))+1,2)</f>
        <v>01</v>
      </c>
      <c r="O2" s="59" t="str">
        <f t="shared" ref="O2:O51" si="3">MID(C2,FIND("$",SUBSTITUTE(C2,"-","$",1))+1,FIND("$",SUBSTITUTE(C2,"-","$",1))-2)</f>
        <v>101</v>
      </c>
      <c r="P2" s="59" t="str">
        <f t="shared" ref="P2:P51" si="4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HSW</v>
      </c>
      <c r="Q2" s="45" t="s">
        <v>324</v>
      </c>
      <c r="R2" s="48"/>
    </row>
    <row r="3" spans="1:18" s="51" customFormat="1" ht="18" customHeight="1">
      <c r="A3" s="56">
        <v>2</v>
      </c>
      <c r="B3" s="179" t="s">
        <v>325</v>
      </c>
      <c r="C3" s="180" t="s">
        <v>326</v>
      </c>
      <c r="D3" s="44" t="str">
        <f t="shared" ref="D3:D51" si="5">IF(LEN(B3)-LEN(SUBSTITUTE(B3,"-",""))&lt;&gt;1,IF(LEN(B3)-LEN(SUBSTITUTE(B3,"-",""))=0,B3,MID(B3,1,FIND("$",SUBSTITUTE(B3,"-","$",LEN(B3)-LEN(SUBSTITUTE(B3,"-",""))),1)-1)),MID(B3,1,FIND("-",B3,1)-1))&amp;"-"&amp;F3&amp;IF(R3="","","-"&amp;R3)</f>
        <v>管理汇聚交换机-H3C LS-S6900-54HQF-F</v>
      </c>
      <c r="E3" s="44" t="str">
        <f t="shared" si="0"/>
        <v>QHHD-101-HH01-02A_HH01-03A-HSW-H6900-01U42</v>
      </c>
      <c r="F3" s="98" t="s">
        <v>193</v>
      </c>
      <c r="G3" s="179" t="s">
        <v>327</v>
      </c>
      <c r="H3" s="184" t="s">
        <v>321</v>
      </c>
      <c r="I3" s="190" t="s">
        <v>322</v>
      </c>
      <c r="J3" s="58" t="s">
        <v>323</v>
      </c>
      <c r="K3" s="190" t="s">
        <v>322</v>
      </c>
      <c r="L3" s="59" t="str">
        <f t="shared" si="1"/>
        <v>42</v>
      </c>
      <c r="M3" s="59" t="str">
        <f t="shared" ref="M3:M51" si="6">MID(C3,FIND("$",SUBSTITUTE(C3,"-","$",2))+1,FIND("$",SUBSTITUTE(C3,"-","$",3))-FIND("$",SUBSTITUTE(C3,"-","$",2))-1)&amp;"列"&amp;MID(C3,FIND("$",SUBSTITUTE(C3,"-","$",3))+1,FIND("$",SUBSTITUTE(C3,"-","$",4))-FIND("$",SUBSTITUTE(C3,"-","$",3))-1)</f>
        <v>HH01列03A</v>
      </c>
      <c r="N3" s="59" t="str">
        <f t="shared" si="2"/>
        <v>01</v>
      </c>
      <c r="O3" s="59" t="str">
        <f t="shared" si="3"/>
        <v>101</v>
      </c>
      <c r="P3" s="59" t="str">
        <f t="shared" si="4"/>
        <v>HSW</v>
      </c>
      <c r="Q3" s="45" t="s">
        <v>328</v>
      </c>
      <c r="R3" s="48"/>
    </row>
    <row r="4" spans="1:18" s="51" customFormat="1" ht="18" customHeight="1">
      <c r="A4" s="56">
        <v>3</v>
      </c>
      <c r="B4" s="179" t="s">
        <v>329</v>
      </c>
      <c r="C4" s="180" t="s">
        <v>330</v>
      </c>
      <c r="D4" s="44" t="str">
        <f t="shared" si="5"/>
        <v>核心交换机-锐捷N18018-X</v>
      </c>
      <c r="E4" s="44" t="str">
        <f t="shared" si="0"/>
        <v>QHHD-101-HH01-01A_HH02-01A-CSW-RGN18018-21U03</v>
      </c>
      <c r="F4" s="98" t="s">
        <v>177</v>
      </c>
      <c r="G4" s="179" t="s">
        <v>331</v>
      </c>
      <c r="H4" s="184" t="s">
        <v>321</v>
      </c>
      <c r="I4" s="179" t="s">
        <v>332</v>
      </c>
      <c r="J4" s="58" t="s">
        <v>323</v>
      </c>
      <c r="K4" s="190" t="s">
        <v>322</v>
      </c>
      <c r="L4" s="59" t="str">
        <f t="shared" si="1"/>
        <v>03</v>
      </c>
      <c r="M4" s="59" t="str">
        <f t="shared" si="6"/>
        <v>HH01列01A</v>
      </c>
      <c r="N4" s="59" t="str">
        <f t="shared" si="2"/>
        <v>21</v>
      </c>
      <c r="O4" s="59" t="str">
        <f t="shared" si="3"/>
        <v>101</v>
      </c>
      <c r="P4" s="59" t="str">
        <f t="shared" si="4"/>
        <v>CSW</v>
      </c>
      <c r="Q4" s="45" t="s">
        <v>324</v>
      </c>
      <c r="R4" s="48"/>
    </row>
    <row r="5" spans="1:18" s="51" customFormat="1" ht="18" customHeight="1">
      <c r="A5" s="56">
        <v>4</v>
      </c>
      <c r="B5" s="179" t="s">
        <v>333</v>
      </c>
      <c r="C5" s="180" t="s">
        <v>334</v>
      </c>
      <c r="D5" s="44" t="str">
        <f t="shared" si="5"/>
        <v>核心交换机-锐捷N18018-X</v>
      </c>
      <c r="E5" s="44" t="str">
        <f t="shared" si="0"/>
        <v>QHHD-101-HH01-01A_HH02-01A-CSW-RGN18018-21U03</v>
      </c>
      <c r="F5" s="98" t="s">
        <v>177</v>
      </c>
      <c r="G5" s="179" t="s">
        <v>335</v>
      </c>
      <c r="H5" s="184" t="s">
        <v>321</v>
      </c>
      <c r="I5" s="179" t="s">
        <v>336</v>
      </c>
      <c r="J5" s="58" t="s">
        <v>323</v>
      </c>
      <c r="K5" s="190" t="s">
        <v>322</v>
      </c>
      <c r="L5" s="59" t="str">
        <f t="shared" si="1"/>
        <v>03</v>
      </c>
      <c r="M5" s="59" t="str">
        <f t="shared" si="6"/>
        <v>HH02列01A</v>
      </c>
      <c r="N5" s="59" t="str">
        <f t="shared" si="2"/>
        <v>21</v>
      </c>
      <c r="O5" s="59" t="str">
        <f t="shared" si="3"/>
        <v>101</v>
      </c>
      <c r="P5" s="59" t="str">
        <f t="shared" si="4"/>
        <v>CSW</v>
      </c>
      <c r="Q5" s="45" t="s">
        <v>328</v>
      </c>
      <c r="R5" s="48"/>
    </row>
    <row r="6" spans="1:18" s="51" customFormat="1" ht="18" customHeight="1">
      <c r="A6" s="56">
        <v>5</v>
      </c>
      <c r="B6" s="179" t="s">
        <v>337</v>
      </c>
      <c r="C6" s="180" t="s">
        <v>338</v>
      </c>
      <c r="D6" s="44" t="str">
        <f t="shared" si="5"/>
        <v>下一代防火墙-NSG8000</v>
      </c>
      <c r="E6" s="44" t="str">
        <f t="shared" si="0"/>
        <v>QHHD-101-HH01-02A_HH01-03A-CFW-NSG8000-H1-03U33</v>
      </c>
      <c r="F6" s="44" t="s">
        <v>222</v>
      </c>
      <c r="G6" s="179" t="s">
        <v>339</v>
      </c>
      <c r="H6" s="184" t="s">
        <v>321</v>
      </c>
      <c r="I6" s="179" t="s">
        <v>340</v>
      </c>
      <c r="J6" s="58" t="s">
        <v>323</v>
      </c>
      <c r="K6" s="190" t="s">
        <v>322</v>
      </c>
      <c r="L6" s="59" t="str">
        <f t="shared" si="1"/>
        <v>33</v>
      </c>
      <c r="M6" s="59" t="str">
        <f t="shared" si="6"/>
        <v>HH01列02A</v>
      </c>
      <c r="N6" s="59" t="str">
        <f t="shared" si="2"/>
        <v>03</v>
      </c>
      <c r="O6" s="59" t="str">
        <f t="shared" si="3"/>
        <v>101</v>
      </c>
      <c r="P6" s="59" t="str">
        <f t="shared" si="4"/>
        <v>CFW</v>
      </c>
      <c r="Q6" s="45" t="s">
        <v>341</v>
      </c>
      <c r="R6" s="48"/>
    </row>
    <row r="7" spans="1:18" s="51" customFormat="1" ht="18" customHeight="1">
      <c r="A7" s="56">
        <v>6</v>
      </c>
      <c r="B7" s="179" t="s">
        <v>342</v>
      </c>
      <c r="C7" s="180" t="s">
        <v>343</v>
      </c>
      <c r="D7" s="44" t="str">
        <f t="shared" si="5"/>
        <v>下一代防火墙-NSG8000</v>
      </c>
      <c r="E7" s="44" t="str">
        <f t="shared" si="0"/>
        <v>QHHD-101-HH01-02A_HH01-03A-CFW-NSG8000-H2-03U33</v>
      </c>
      <c r="F7" s="44" t="s">
        <v>222</v>
      </c>
      <c r="G7" s="179" t="s">
        <v>344</v>
      </c>
      <c r="H7" s="184" t="s">
        <v>321</v>
      </c>
      <c r="I7" s="179" t="s">
        <v>345</v>
      </c>
      <c r="J7" s="58" t="s">
        <v>323</v>
      </c>
      <c r="K7" s="190" t="s">
        <v>322</v>
      </c>
      <c r="L7" s="59" t="str">
        <f t="shared" si="1"/>
        <v>33</v>
      </c>
      <c r="M7" s="59" t="str">
        <f t="shared" si="6"/>
        <v>HH01列03A</v>
      </c>
      <c r="N7" s="59" t="str">
        <f t="shared" si="2"/>
        <v>03</v>
      </c>
      <c r="O7" s="59" t="str">
        <f t="shared" si="3"/>
        <v>101</v>
      </c>
      <c r="P7" s="59" t="str">
        <f t="shared" si="4"/>
        <v>CFW</v>
      </c>
      <c r="Q7" s="45" t="s">
        <v>346</v>
      </c>
      <c r="R7" s="48"/>
    </row>
    <row r="8" spans="1:18" s="51" customFormat="1" ht="18" customHeight="1">
      <c r="A8" s="56">
        <v>7</v>
      </c>
      <c r="B8" s="179" t="s">
        <v>347</v>
      </c>
      <c r="C8" s="180" t="s">
        <v>348</v>
      </c>
      <c r="D8" s="44" t="str">
        <f t="shared" si="5"/>
        <v>大客户接入交换机-H3C LS-S6900-54HQF-F</v>
      </c>
      <c r="E8" s="44" t="str">
        <f t="shared" si="0"/>
        <v>QHHD-101-HH01-08A_HH01-09A-ASW-H6900-01U45</v>
      </c>
      <c r="F8" s="98" t="s">
        <v>193</v>
      </c>
      <c r="G8" s="179" t="s">
        <v>349</v>
      </c>
      <c r="H8" s="184" t="s">
        <v>321</v>
      </c>
      <c r="I8" s="179" t="s">
        <v>350</v>
      </c>
      <c r="J8" s="58" t="s">
        <v>323</v>
      </c>
      <c r="K8" s="190" t="s">
        <v>322</v>
      </c>
      <c r="L8" s="59" t="str">
        <f t="shared" si="1"/>
        <v>45</v>
      </c>
      <c r="M8" s="59" t="str">
        <f t="shared" si="6"/>
        <v>HH01列08A</v>
      </c>
      <c r="N8" s="59" t="str">
        <f t="shared" si="2"/>
        <v>01</v>
      </c>
      <c r="O8" s="59" t="str">
        <f t="shared" si="3"/>
        <v>101</v>
      </c>
      <c r="P8" s="59" t="str">
        <f t="shared" si="4"/>
        <v>ASW</v>
      </c>
      <c r="Q8" s="45" t="s">
        <v>324</v>
      </c>
      <c r="R8" s="48"/>
    </row>
    <row r="9" spans="1:18" s="51" customFormat="1" ht="18" customHeight="1">
      <c r="A9" s="56">
        <v>8</v>
      </c>
      <c r="B9" s="179" t="s">
        <v>351</v>
      </c>
      <c r="C9" s="180" t="s">
        <v>352</v>
      </c>
      <c r="D9" s="44" t="str">
        <f t="shared" si="5"/>
        <v>大客户接入交换机-H3C LS-S6900-54HQF-F</v>
      </c>
      <c r="E9" s="44" t="str">
        <f t="shared" si="0"/>
        <v>QHHD-101-HH01-08A_HH01-09A-ASW-H6900-01U45</v>
      </c>
      <c r="F9" s="98" t="s">
        <v>193</v>
      </c>
      <c r="G9" s="179" t="s">
        <v>353</v>
      </c>
      <c r="H9" s="184" t="s">
        <v>321</v>
      </c>
      <c r="I9" s="179" t="s">
        <v>350</v>
      </c>
      <c r="J9" s="58" t="s">
        <v>323</v>
      </c>
      <c r="K9" s="190" t="s">
        <v>322</v>
      </c>
      <c r="L9" s="59" t="str">
        <f t="shared" si="1"/>
        <v>45</v>
      </c>
      <c r="M9" s="59" t="str">
        <f t="shared" si="6"/>
        <v>HH01列09A</v>
      </c>
      <c r="N9" s="59" t="str">
        <f t="shared" si="2"/>
        <v>01</v>
      </c>
      <c r="O9" s="59" t="str">
        <f t="shared" si="3"/>
        <v>101</v>
      </c>
      <c r="P9" s="59" t="str">
        <f t="shared" si="4"/>
        <v>ASW</v>
      </c>
      <c r="Q9" s="45" t="s">
        <v>328</v>
      </c>
      <c r="R9" s="48"/>
    </row>
    <row r="10" spans="1:18" s="51" customFormat="1" ht="18" customHeight="1">
      <c r="A10" s="56">
        <v>9</v>
      </c>
      <c r="B10" s="179" t="s">
        <v>354</v>
      </c>
      <c r="C10" s="180" t="s">
        <v>355</v>
      </c>
      <c r="D10" s="44" t="str">
        <f t="shared" si="5"/>
        <v>25GE接入交换机-H3C LS-S6825-54HP</v>
      </c>
      <c r="E10" s="4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QHHD-101-HH01-02A_HH01-03A-ASW-H6825-01U45</v>
      </c>
      <c r="F10" s="44" t="s">
        <v>356</v>
      </c>
      <c r="G10" s="179" t="s">
        <v>357</v>
      </c>
      <c r="H10" s="184" t="s">
        <v>321</v>
      </c>
      <c r="I10" s="179" t="s">
        <v>358</v>
      </c>
      <c r="J10" s="58" t="s">
        <v>323</v>
      </c>
      <c r="K10" s="190" t="s">
        <v>322</v>
      </c>
      <c r="L10" s="59" t="str">
        <f t="shared" si="1"/>
        <v>45</v>
      </c>
      <c r="M10" s="59" t="str">
        <f t="shared" si="6"/>
        <v>HH01列02A</v>
      </c>
      <c r="N10" s="59" t="str">
        <f t="shared" si="2"/>
        <v>01</v>
      </c>
      <c r="O10" s="59" t="str">
        <f t="shared" si="3"/>
        <v>101</v>
      </c>
      <c r="P10" s="59" t="str">
        <f t="shared" si="4"/>
        <v>ASW</v>
      </c>
      <c r="Q10" s="45" t="s">
        <v>324</v>
      </c>
      <c r="R10" s="48"/>
    </row>
    <row r="11" spans="1:18" s="51" customFormat="1" ht="18" customHeight="1">
      <c r="A11" s="56">
        <v>10</v>
      </c>
      <c r="B11" s="179" t="s">
        <v>359</v>
      </c>
      <c r="C11" s="180" t="s">
        <v>360</v>
      </c>
      <c r="D11" s="44" t="str">
        <f t="shared" si="5"/>
        <v>25GE接入交换机-H3C LS-S6825-54HP</v>
      </c>
      <c r="E11" s="44" t="str">
        <f t="shared" si="0"/>
        <v>QHHD-101-HH01-02A_HH01-03A-ASW-H6825-01U45</v>
      </c>
      <c r="F11" s="44" t="s">
        <v>356</v>
      </c>
      <c r="G11" s="179" t="s">
        <v>361</v>
      </c>
      <c r="H11" s="184" t="s">
        <v>321</v>
      </c>
      <c r="I11" s="179" t="s">
        <v>358</v>
      </c>
      <c r="J11" s="58" t="s">
        <v>323</v>
      </c>
      <c r="K11" s="190" t="s">
        <v>322</v>
      </c>
      <c r="L11" s="59" t="str">
        <f t="shared" si="1"/>
        <v>45</v>
      </c>
      <c r="M11" s="59" t="str">
        <f t="shared" si="6"/>
        <v>HH01列03A</v>
      </c>
      <c r="N11" s="59" t="str">
        <f t="shared" si="2"/>
        <v>01</v>
      </c>
      <c r="O11" s="59" t="str">
        <f t="shared" si="3"/>
        <v>101</v>
      </c>
      <c r="P11" s="59" t="str">
        <f t="shared" si="4"/>
        <v>ASW</v>
      </c>
      <c r="Q11" s="45" t="s">
        <v>328</v>
      </c>
      <c r="R11" s="48"/>
    </row>
    <row r="12" spans="1:18" s="51" customFormat="1" ht="18" customHeight="1">
      <c r="A12" s="56">
        <v>11</v>
      </c>
      <c r="B12" s="179" t="s">
        <v>362</v>
      </c>
      <c r="C12" s="180" t="s">
        <v>363</v>
      </c>
      <c r="D12" s="44" t="str">
        <f t="shared" si="5"/>
        <v>25GE接入交换机-H3C LS-S6825-54HP</v>
      </c>
      <c r="E12" s="44" t="str">
        <f t="shared" si="0"/>
        <v>QHHD-101-HH01-04A_HH01-05A-ASW-H6825-01U45</v>
      </c>
      <c r="F12" s="44" t="s">
        <v>356</v>
      </c>
      <c r="G12" s="179" t="s">
        <v>364</v>
      </c>
      <c r="H12" s="184" t="s">
        <v>321</v>
      </c>
      <c r="I12" s="179" t="s">
        <v>365</v>
      </c>
      <c r="J12" s="58" t="s">
        <v>323</v>
      </c>
      <c r="K12" s="190" t="s">
        <v>322</v>
      </c>
      <c r="L12" s="59" t="str">
        <f t="shared" si="1"/>
        <v>45</v>
      </c>
      <c r="M12" s="59" t="str">
        <f t="shared" si="6"/>
        <v>HH01列04A</v>
      </c>
      <c r="N12" s="59" t="str">
        <f t="shared" si="2"/>
        <v>01</v>
      </c>
      <c r="O12" s="59" t="str">
        <f t="shared" si="3"/>
        <v>101</v>
      </c>
      <c r="P12" s="59" t="str">
        <f t="shared" si="4"/>
        <v>ASW</v>
      </c>
      <c r="Q12" s="45" t="s">
        <v>324</v>
      </c>
      <c r="R12" s="48"/>
    </row>
    <row r="13" spans="1:18" s="51" customFormat="1" ht="18" customHeight="1">
      <c r="A13" s="56">
        <v>12</v>
      </c>
      <c r="B13" s="179" t="s">
        <v>366</v>
      </c>
      <c r="C13" s="180" t="s">
        <v>367</v>
      </c>
      <c r="D13" s="44" t="str">
        <f t="shared" si="5"/>
        <v>25GE接入交换机-H3C LS-S6825-54HP</v>
      </c>
      <c r="E13" s="44" t="str">
        <f t="shared" si="0"/>
        <v>QHHD-101-HH01-04A_HH01-05A-ASW-H6825-01U45</v>
      </c>
      <c r="F13" s="44" t="s">
        <v>356</v>
      </c>
      <c r="G13" s="179" t="s">
        <v>368</v>
      </c>
      <c r="H13" s="184" t="s">
        <v>321</v>
      </c>
      <c r="I13" s="179" t="s">
        <v>365</v>
      </c>
      <c r="J13" s="58" t="s">
        <v>323</v>
      </c>
      <c r="K13" s="190" t="s">
        <v>322</v>
      </c>
      <c r="L13" s="59" t="str">
        <f t="shared" si="1"/>
        <v>45</v>
      </c>
      <c r="M13" s="59" t="str">
        <f t="shared" si="6"/>
        <v>HH01列05A</v>
      </c>
      <c r="N13" s="59" t="str">
        <f t="shared" si="2"/>
        <v>01</v>
      </c>
      <c r="O13" s="59" t="str">
        <f t="shared" si="3"/>
        <v>101</v>
      </c>
      <c r="P13" s="59" t="str">
        <f t="shared" si="4"/>
        <v>ASW</v>
      </c>
      <c r="Q13" s="45" t="s">
        <v>369</v>
      </c>
      <c r="R13" s="48"/>
    </row>
    <row r="14" spans="1:18" s="51" customFormat="1" ht="18" customHeight="1">
      <c r="A14" s="56">
        <v>13</v>
      </c>
      <c r="B14" s="179" t="s">
        <v>370</v>
      </c>
      <c r="C14" s="180" t="s">
        <v>371</v>
      </c>
      <c r="D14" s="44" t="str">
        <f t="shared" si="5"/>
        <v>25GE接入交换机-H3C LS-S6825-54HP</v>
      </c>
      <c r="E14" s="44" t="str">
        <f t="shared" si="0"/>
        <v>QHHD-101-HH01-04A_HH01-05A-ASW-H6825-01U42</v>
      </c>
      <c r="F14" s="44" t="s">
        <v>356</v>
      </c>
      <c r="G14" s="179" t="s">
        <v>372</v>
      </c>
      <c r="H14" s="184" t="s">
        <v>321</v>
      </c>
      <c r="I14" s="179" t="s">
        <v>373</v>
      </c>
      <c r="J14" s="58" t="s">
        <v>323</v>
      </c>
      <c r="K14" s="190" t="s">
        <v>322</v>
      </c>
      <c r="L14" s="59" t="str">
        <f t="shared" si="1"/>
        <v>42</v>
      </c>
      <c r="M14" s="59" t="str">
        <f t="shared" si="6"/>
        <v>HH01列04A</v>
      </c>
      <c r="N14" s="59" t="str">
        <f t="shared" si="2"/>
        <v>01</v>
      </c>
      <c r="O14" s="59" t="str">
        <f t="shared" si="3"/>
        <v>101</v>
      </c>
      <c r="P14" s="59" t="str">
        <f t="shared" si="4"/>
        <v>ASW</v>
      </c>
      <c r="Q14" s="45" t="s">
        <v>324</v>
      </c>
      <c r="R14" s="48"/>
    </row>
    <row r="15" spans="1:18" s="51" customFormat="1" ht="18" customHeight="1">
      <c r="A15" s="56">
        <v>14</v>
      </c>
      <c r="B15" s="179" t="s">
        <v>374</v>
      </c>
      <c r="C15" s="180" t="s">
        <v>375</v>
      </c>
      <c r="D15" s="44" t="str">
        <f t="shared" si="5"/>
        <v>25GE接入交换机-H3C LS-S6825-54HP</v>
      </c>
      <c r="E15" s="44" t="str">
        <f t="shared" si="0"/>
        <v>QHHD-101-HH01-04A_HH01-05A-ASW-H6825-01U42</v>
      </c>
      <c r="F15" s="44" t="s">
        <v>356</v>
      </c>
      <c r="G15" s="179" t="s">
        <v>376</v>
      </c>
      <c r="H15" s="184" t="s">
        <v>321</v>
      </c>
      <c r="I15" s="179" t="s">
        <v>373</v>
      </c>
      <c r="J15" s="58" t="s">
        <v>323</v>
      </c>
      <c r="K15" s="190" t="s">
        <v>322</v>
      </c>
      <c r="L15" s="59" t="str">
        <f t="shared" si="1"/>
        <v>42</v>
      </c>
      <c r="M15" s="59" t="str">
        <f t="shared" si="6"/>
        <v>HH01列05A</v>
      </c>
      <c r="N15" s="59" t="str">
        <f t="shared" si="2"/>
        <v>01</v>
      </c>
      <c r="O15" s="59" t="str">
        <f t="shared" si="3"/>
        <v>101</v>
      </c>
      <c r="P15" s="59" t="str">
        <f t="shared" si="4"/>
        <v>ASW</v>
      </c>
      <c r="Q15" s="45" t="s">
        <v>328</v>
      </c>
      <c r="R15" s="48"/>
    </row>
    <row r="16" spans="1:18" s="51" customFormat="1" ht="18" customHeight="1">
      <c r="A16" s="56">
        <v>15</v>
      </c>
      <c r="B16" s="179" t="s">
        <v>377</v>
      </c>
      <c r="C16" s="180" t="s">
        <v>378</v>
      </c>
      <c r="D16" s="44" t="str">
        <f t="shared" si="5"/>
        <v>25GE接入交换机-H3C LS-S6825-54HP</v>
      </c>
      <c r="E16" s="44" t="str">
        <f t="shared" si="0"/>
        <v>QHHD-101-HH01-06A_HH01-07A-ASW-H6825-01U45</v>
      </c>
      <c r="F16" s="44" t="s">
        <v>356</v>
      </c>
      <c r="G16" s="179" t="s">
        <v>379</v>
      </c>
      <c r="H16" s="184" t="s">
        <v>321</v>
      </c>
      <c r="I16" s="179" t="s">
        <v>380</v>
      </c>
      <c r="J16" s="58" t="s">
        <v>323</v>
      </c>
      <c r="K16" s="190" t="s">
        <v>322</v>
      </c>
      <c r="L16" s="59" t="str">
        <f t="shared" si="1"/>
        <v>45</v>
      </c>
      <c r="M16" s="59" t="str">
        <f t="shared" si="6"/>
        <v>HH01列06A</v>
      </c>
      <c r="N16" s="59" t="str">
        <f t="shared" si="2"/>
        <v>01</v>
      </c>
      <c r="O16" s="59" t="str">
        <f t="shared" si="3"/>
        <v>101</v>
      </c>
      <c r="P16" s="59" t="str">
        <f t="shared" si="4"/>
        <v>ASW</v>
      </c>
      <c r="Q16" s="45" t="s">
        <v>324</v>
      </c>
      <c r="R16" s="48"/>
    </row>
    <row r="17" spans="1:18" s="51" customFormat="1" ht="18" customHeight="1">
      <c r="A17" s="56">
        <v>16</v>
      </c>
      <c r="B17" s="179" t="s">
        <v>381</v>
      </c>
      <c r="C17" s="180" t="s">
        <v>382</v>
      </c>
      <c r="D17" s="44" t="str">
        <f t="shared" si="5"/>
        <v>25GE接入交换机-H3C LS-S6825-54HP</v>
      </c>
      <c r="E17" s="44" t="str">
        <f>_xlfn.IFS(Q17="独立","",Q17="M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M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H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17&amp;IF(RIGHT(C17,2)=RIGHT(C38,2),MID(C17,FIND("^",SUBSTITUTE(C17,"-","^",6)),LEN(C17)-FIND("^",SUBSTITUTE(C17,"-","^",5))+1),MID(C17,FIND("^",SUBSTITUTE(C17,"-","^",6)),LEN(C17)-FIND("^",SUBSTITUTE(C17,"-","^",5))+1)&amp;"_"&amp;RIGHT(C38,2)),Q17="H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"-"&amp;Q17&amp;IF(RIGHT(C16,2)=RIGHT(C17,2),MID(C16,FIND("^",SUBSTITUTE(C16,"-","^",6)),LEN(C16)-FIND("^",SUBSTITUTE(C16,"-","^",5))+1),MID(C16,FIND("^",SUBSTITUTE(C16,"-","^",6)),LEN(C16)-FIND("^",SUBSTITUTE(C16,"-","^",5))+1)&amp;"_"&amp;RIGHT(C17,2)),Q17="堆叠1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,Q17="堆叠2",MID(C16,1,FIND("$",SUBSTITUTE(C16,"-","$",2)))&amp;MID(C16,FIND("%",SUBSTITUTE(C16,"-","%",2))+1,FIND("$",SUBSTITUTE(C16,"-","$",4))-1-FIND("%",SUBSTITUTE(C16,"-","%",2)))&amp;"_"&amp;MID(C17,FIND("%",SUBSTITUTE(C17,"-","%",2))+1,FIND("$",SUBSTITUTE(C17,"-","$",4))-1-FIND("%",SUBSTITUTE(C17,"-","%",2)))&amp;"-"&amp;MID(C16,FIND("$",SUBSTITUTE(C16,"-","$",4))+1,FIND("$",SUBSTITUTE(C16,"-","$",6))-FIND("$",SUBSTITUTE(C16,"-","$",4))-1)&amp;IF(RIGHT(C16,2)=RIGHT(C17,2),MID(C16,FIND("^",SUBSTITUTE(C16,"-","^",6)),LEN(C16)-FIND("^",SUBSTITUTE(C16,"-","^",5))+1),MID(C16,FIND("^",SUBSTITUTE(C16,"-","^",6)),LEN(C16)-FIND("^",SUBSTITUTE(C16,"-","^",5))+1)&amp;"_"&amp;RIGHT(C17,2)))</f>
        <v>QHHD-101-HH01-06A_HH01-07A-ASW-H6825-01U45</v>
      </c>
      <c r="F17" s="44" t="s">
        <v>356</v>
      </c>
      <c r="G17" s="179" t="s">
        <v>383</v>
      </c>
      <c r="H17" s="184" t="s">
        <v>321</v>
      </c>
      <c r="I17" s="179" t="s">
        <v>380</v>
      </c>
      <c r="J17" s="58" t="s">
        <v>323</v>
      </c>
      <c r="K17" s="190" t="s">
        <v>322</v>
      </c>
      <c r="L17" s="59" t="str">
        <f t="shared" si="1"/>
        <v>45</v>
      </c>
      <c r="M17" s="59" t="str">
        <f t="shared" si="6"/>
        <v>HH01列07A</v>
      </c>
      <c r="N17" s="59" t="str">
        <f t="shared" si="2"/>
        <v>01</v>
      </c>
      <c r="O17" s="59" t="str">
        <f t="shared" si="3"/>
        <v>101</v>
      </c>
      <c r="P17" s="59" t="str">
        <f t="shared" si="4"/>
        <v>ASW</v>
      </c>
      <c r="Q17" s="45" t="s">
        <v>328</v>
      </c>
      <c r="R17" s="48"/>
    </row>
    <row r="18" spans="1:18" s="51" customFormat="1" ht="18" customHeight="1">
      <c r="A18" s="56">
        <v>17</v>
      </c>
      <c r="B18" s="179" t="s">
        <v>384</v>
      </c>
      <c r="C18" s="180" t="s">
        <v>385</v>
      </c>
      <c r="D18" s="44" t="str">
        <f t="shared" ref="D18:D36" si="7">IF(LEN(B18)-LEN(SUBSTITUTE(B18,"-",""))&lt;&gt;1,IF(LEN(B18)-LEN(SUBSTITUTE(B18,"-",""))=0,B18,MID(B18,1,FIND("$",SUBSTITUTE(B18,"-","$",LEN(B18)-LEN(SUBSTITUTE(B18,"-",""))),1)-1)),MID(B18,1,FIND("-",B18,1)-1))&amp;"-"&amp;F18&amp;IF(R18="","","-"&amp;R18)</f>
        <v>25GE接入交换机-H3C LS-S6825-54HP</v>
      </c>
      <c r="E18" s="44" t="str">
        <f>_xlfn.IFS(Q18="独立","",Q18="M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M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H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18&amp;IF(RIGHT(C18,2)=RIGHT(C19,2),MID(C18,FIND("^",SUBSTITUTE(C18,"-","^",6)),LEN(C18)-FIND("^",SUBSTITUTE(C18,"-","^",5))+1),MID(C18,FIND("^",SUBSTITUTE(C18,"-","^",6)),LEN(C18)-FIND("^",SUBSTITUTE(C18,"-","^",5))+1)&amp;"_"&amp;RIGHT(C19,2)),Q18="H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"-"&amp;Q18&amp;IF(RIGHT(#REF!,2)=RIGHT(C18,2),MID(#REF!,FIND("^",SUBSTITUTE(#REF!,"-","^",6)),LEN(#REF!)-FIND("^",SUBSTITUTE(#REF!,"-","^",5))+1),MID(#REF!,FIND("^",SUBSTITUTE(#REF!,"-","^",6)),LEN(#REF!)-FIND("^",SUBSTITUTE(#REF!,"-","^",5))+1)&amp;"_"&amp;RIGHT(C18,2)),Q18="堆叠1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,Q18="堆叠2",MID(#REF!,1,FIND("$",SUBSTITUTE(#REF!,"-","$",2)))&amp;MID(#REF!,FIND("%",SUBSTITUTE(#REF!,"-","%",2))+1,FIND("$",SUBSTITUTE(#REF!,"-","$",4))-1-FIND("%",SUBSTITUTE(#REF!,"-","%",2)))&amp;"_"&amp;MID(C18,FIND("%",SUBSTITUTE(C18,"-","%",2))+1,FIND("$",SUBSTITUTE(C18,"-","$",4))-1-FIND("%",SUBSTITUTE(C18,"-","%",2)))&amp;"-"&amp;MID(#REF!,FIND("$",SUBSTITUTE(#REF!,"-","$",4))+1,FIND("$",SUBSTITUTE(#REF!,"-","$",6))-FIND("$",SUBSTITUTE(#REF!,"-","$",4))-1)&amp;IF(RIGHT(#REF!,2)=RIGHT(C18,2),MID(#REF!,FIND("^",SUBSTITUTE(#REF!,"-","^",6)),LEN(#REF!)-FIND("^",SUBSTITUTE(#REF!,"-","^",5))+1),MID(#REF!,FIND("^",SUBSTITUTE(#REF!,"-","^",6)),LEN(#REF!)-FIND("^",SUBSTITUTE(#REF!,"-","^",5))+1)&amp;"_"&amp;RIGHT(C18,2)))</f>
        <v>QHHD-101-HH01-10A_HH01-11A-ASW-H6825-01U45</v>
      </c>
      <c r="F18" s="44" t="s">
        <v>356</v>
      </c>
      <c r="G18" s="179" t="s">
        <v>386</v>
      </c>
      <c r="H18" s="184" t="s">
        <v>321</v>
      </c>
      <c r="I18" s="179" t="s">
        <v>387</v>
      </c>
      <c r="J18" s="58" t="s">
        <v>323</v>
      </c>
      <c r="K18" s="190" t="s">
        <v>322</v>
      </c>
      <c r="L18" s="59" t="str">
        <f t="shared" ref="L18:L37" si="8">RIGHT(C18,2)</f>
        <v>45</v>
      </c>
      <c r="M18" s="59" t="str">
        <f t="shared" si="6"/>
        <v>HH01列10A</v>
      </c>
      <c r="N18" s="59" t="str">
        <f t="shared" ref="N18:N37" si="9">MID(C18,FIND("$",SUBSTITUTE(C18,"-","$",_xlfn.IFS(LEN(C18)-LEN(SUBSTITUTE(C18,"-",""))=7,7,LEN(C18)-LEN(SUBSTITUTE(C18,"-",""))=6,6,LEN(C18)-LEN(SUBSTITUTE(C18,"-",""))=5,5)))+1,2)</f>
        <v>01</v>
      </c>
      <c r="O18" s="59" t="str">
        <f t="shared" ref="O18:O37" si="10">MID(C18,FIND("$",SUBSTITUTE(C18,"-","$",1))+1,FIND("$",SUBSTITUTE(C18,"-","$",1))-2)</f>
        <v>101</v>
      </c>
      <c r="P18" s="59" t="str">
        <f t="shared" ref="P18:P24" si="11">_xlfn.IFS(LEN(C18)-LEN(SUBSTITUTE(C18,"-",""))=7,MID(C18,FIND("$",SUBSTITUTE(C18,"-","$",5))+1,FIND("$",SUBSTITUTE(C18,"-","$",6))-FIND("$",SUBSTITUTE(C18,"-","$",5))-1),LEN(C18)-LEN(SUBSTITUTE(C18,"-",""))=6,MID(C18,FIND("$",SUBSTITUTE(C18,"-","$",4))+1,FIND("$",SUBSTITUTE(C18,"-","$",5))-FIND("$",SUBSTITUTE(C18,"-","$",4))-1),LEN(C18)-LEN(SUBSTITUTE(C18,"-",""))=5,MID(C18,FIND("$",SUBSTITUTE(C18,"-","$",3))+1,FIND("$",SUBSTITUTE(C18,"-","$",4))-FIND("$",SUBSTITUTE(C18,"-","$",3))-1))</f>
        <v>ASW</v>
      </c>
      <c r="Q18" s="45" t="s">
        <v>324</v>
      </c>
      <c r="R18" s="48"/>
    </row>
    <row r="19" spans="1:18" s="51" customFormat="1" ht="18" customHeight="1">
      <c r="A19" s="56">
        <v>18</v>
      </c>
      <c r="B19" s="179" t="s">
        <v>388</v>
      </c>
      <c r="C19" s="180" t="s">
        <v>389</v>
      </c>
      <c r="D19" s="44" t="str">
        <f t="shared" si="7"/>
        <v>25GE接入交换机-H3C LS-S6825-54HP</v>
      </c>
      <c r="E19" s="44" t="str">
        <f t="shared" ref="E19:E37" si="12">_xlfn.IFS(Q19="独立","",Q19="M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M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H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"-"&amp;Q19&amp;IF(RIGHT(C19,2)=RIGHT(C20,2),MID(C19,FIND("^",SUBSTITUTE(C19,"-","^",6)),LEN(C19)-FIND("^",SUBSTITUTE(C19,"-","^",5))+1),MID(C19,FIND("^",SUBSTITUTE(C19,"-","^",6)),LEN(C19)-FIND("^",SUBSTITUTE(C19,"-","^",5))+1)&amp;"_"&amp;RIGHT(C20,2)),Q19="H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"-"&amp;Q19&amp;IF(RIGHT(C18,2)=RIGHT(C19,2),MID(C18,FIND("^",SUBSTITUTE(C18,"-","^",6)),LEN(C18)-FIND("^",SUBSTITUTE(C18,"-","^",5))+1),MID(C18,FIND("^",SUBSTITUTE(C18,"-","^",6)),LEN(C18)-FIND("^",SUBSTITUTE(C18,"-","^",5))+1)&amp;"_"&amp;RIGHT(C19,2)),Q19="堆叠1",MID(C19,1,FIND("$",SUBSTITUTE(C19,"-","$",2)))&amp;MID(C19,FIND("%",SUBSTITUTE(C19,"-","%",2))+1,FIND("$",SUBSTITUTE(C19,"-","$",4))-1-FIND("%",SUBSTITUTE(C19,"-","%",2)))&amp;"_"&amp;MID(C20,FIND("%",SUBSTITUTE(C20,"-","%",2))+1,FIND("$",SUBSTITUTE(C20,"-","$",4))-1-FIND("%",SUBSTITUTE(C20,"-","%",2)))&amp;"-"&amp;MID(C19,FIND("$",SUBSTITUTE(C19,"-","$",4))+1,FIND("$",SUBSTITUTE(C19,"-","$",6))-FIND("$",SUBSTITUTE(C19,"-","$",4))-1)&amp;IF(RIGHT(C19,2)=RIGHT(C20,2),MID(C19,FIND("^",SUBSTITUTE(C19,"-","^",6)),LEN(C19)-FIND("^",SUBSTITUTE(C19,"-","^",5))+1),MID(C19,FIND("^",SUBSTITUTE(C19,"-","^",6)),LEN(C19)-FIND("^",SUBSTITUTE(C19,"-","^",5))+1)&amp;"_"&amp;RIGHT(C20,2)),Q19="堆叠2",MID(C18,1,FIND("$",SUBSTITUTE(C18,"-","$",2)))&amp;MID(C18,FIND("%",SUBSTITUTE(C18,"-","%",2))+1,FIND("$",SUBSTITUTE(C18,"-","$",4))-1-FIND("%",SUBSTITUTE(C18,"-","%",2)))&amp;"_"&amp;MID(C19,FIND("%",SUBSTITUTE(C19,"-","%",2))+1,FIND("$",SUBSTITUTE(C19,"-","$",4))-1-FIND("%",SUBSTITUTE(C19,"-","%",2)))&amp;"-"&amp;MID(C18,FIND("$",SUBSTITUTE(C18,"-","$",4))+1,FIND("$",SUBSTITUTE(C18,"-","$",6))-FIND("$",SUBSTITUTE(C18,"-","$",4))-1)&amp;IF(RIGHT(C18,2)=RIGHT(C19,2),MID(C18,FIND("^",SUBSTITUTE(C18,"-","^",6)),LEN(C18)-FIND("^",SUBSTITUTE(C18,"-","^",5))+1),MID(C18,FIND("^",SUBSTITUTE(C18,"-","^",6)),LEN(C18)-FIND("^",SUBSTITUTE(C18,"-","^",5))+1)&amp;"_"&amp;RIGHT(C19,2)))</f>
        <v>QHHD-101-HH01-10A_HH01-11A-ASW-H6825-01U45</v>
      </c>
      <c r="F19" s="44" t="s">
        <v>356</v>
      </c>
      <c r="G19" s="179" t="s">
        <v>390</v>
      </c>
      <c r="H19" s="184" t="s">
        <v>321</v>
      </c>
      <c r="I19" s="179" t="s">
        <v>387</v>
      </c>
      <c r="J19" s="58" t="s">
        <v>323</v>
      </c>
      <c r="K19" s="190" t="s">
        <v>322</v>
      </c>
      <c r="L19" s="59" t="str">
        <f t="shared" si="8"/>
        <v>45</v>
      </c>
      <c r="M19" s="59" t="str">
        <f t="shared" si="6"/>
        <v>HH01列11A</v>
      </c>
      <c r="N19" s="59" t="str">
        <f t="shared" si="9"/>
        <v>01</v>
      </c>
      <c r="O19" s="59" t="str">
        <f t="shared" si="10"/>
        <v>101</v>
      </c>
      <c r="P19" s="59" t="str">
        <f t="shared" si="11"/>
        <v>ASW</v>
      </c>
      <c r="Q19" s="45" t="s">
        <v>328</v>
      </c>
      <c r="R19" s="48"/>
    </row>
    <row r="20" spans="1:18" s="51" customFormat="1" ht="18" customHeight="1">
      <c r="A20" s="56">
        <v>19</v>
      </c>
      <c r="B20" s="179" t="s">
        <v>391</v>
      </c>
      <c r="C20" s="180" t="s">
        <v>392</v>
      </c>
      <c r="D20" s="44" t="str">
        <f t="shared" si="7"/>
        <v>25GE接入交换机-H3C LS-S6825-54HP</v>
      </c>
      <c r="E20" s="44" t="str">
        <f t="shared" si="12"/>
        <v>QHHD-101-HH01-10A_HH01-11A-ASW-H6825-01U42</v>
      </c>
      <c r="F20" s="44" t="s">
        <v>356</v>
      </c>
      <c r="G20" s="179" t="s">
        <v>393</v>
      </c>
      <c r="H20" s="184" t="s">
        <v>321</v>
      </c>
      <c r="I20" s="179" t="s">
        <v>394</v>
      </c>
      <c r="J20" s="58" t="s">
        <v>323</v>
      </c>
      <c r="K20" s="190" t="s">
        <v>322</v>
      </c>
      <c r="L20" s="59" t="str">
        <f t="shared" si="8"/>
        <v>42</v>
      </c>
      <c r="M20" s="59" t="str">
        <f t="shared" si="6"/>
        <v>HH01列10A</v>
      </c>
      <c r="N20" s="59" t="str">
        <f t="shared" si="9"/>
        <v>01</v>
      </c>
      <c r="O20" s="59" t="str">
        <f t="shared" si="10"/>
        <v>101</v>
      </c>
      <c r="P20" s="59" t="str">
        <f t="shared" si="11"/>
        <v>ASW</v>
      </c>
      <c r="Q20" s="45" t="s">
        <v>324</v>
      </c>
      <c r="R20" s="48"/>
    </row>
    <row r="21" spans="1:18" s="51" customFormat="1" ht="18" customHeight="1">
      <c r="A21" s="56">
        <v>20</v>
      </c>
      <c r="B21" s="179" t="s">
        <v>395</v>
      </c>
      <c r="C21" s="180" t="s">
        <v>396</v>
      </c>
      <c r="D21" s="44" t="str">
        <f t="shared" si="7"/>
        <v>25GE接入交换机-H3C LS-S6825-54HP</v>
      </c>
      <c r="E21" s="44" t="str">
        <f t="shared" si="12"/>
        <v>QHHD-101-HH01-10A_HH01-11A-ASW-H6825-01U42</v>
      </c>
      <c r="F21" s="44" t="s">
        <v>356</v>
      </c>
      <c r="G21" s="179" t="s">
        <v>397</v>
      </c>
      <c r="H21" s="184" t="s">
        <v>321</v>
      </c>
      <c r="I21" s="179" t="s">
        <v>394</v>
      </c>
      <c r="J21" s="58" t="s">
        <v>323</v>
      </c>
      <c r="K21" s="190" t="s">
        <v>322</v>
      </c>
      <c r="L21" s="59" t="str">
        <f t="shared" si="8"/>
        <v>42</v>
      </c>
      <c r="M21" s="59" t="str">
        <f t="shared" si="6"/>
        <v>HH01列11A</v>
      </c>
      <c r="N21" s="59" t="str">
        <f t="shared" si="9"/>
        <v>01</v>
      </c>
      <c r="O21" s="59" t="str">
        <f t="shared" si="10"/>
        <v>101</v>
      </c>
      <c r="P21" s="59" t="str">
        <f t="shared" si="11"/>
        <v>ASW</v>
      </c>
      <c r="Q21" s="45" t="s">
        <v>328</v>
      </c>
      <c r="R21" s="48"/>
    </row>
    <row r="22" spans="1:18" s="51" customFormat="1" ht="18" customHeight="1">
      <c r="A22" s="56">
        <v>21</v>
      </c>
      <c r="B22" s="179" t="s">
        <v>398</v>
      </c>
      <c r="C22" s="180" t="s">
        <v>399</v>
      </c>
      <c r="D22" s="44" t="str">
        <f t="shared" si="7"/>
        <v>25GE接入交换机-H3C LS-S6825-54HP</v>
      </c>
      <c r="E22" s="44" t="str">
        <f t="shared" si="12"/>
        <v>QHHD-101-HH02-12A_HH02-11A-ASW-H6825-01U45</v>
      </c>
      <c r="F22" s="44" t="s">
        <v>356</v>
      </c>
      <c r="G22" s="179" t="s">
        <v>400</v>
      </c>
      <c r="H22" s="184" t="s">
        <v>321</v>
      </c>
      <c r="I22" s="179" t="s">
        <v>401</v>
      </c>
      <c r="J22" s="58" t="s">
        <v>323</v>
      </c>
      <c r="K22" s="190" t="s">
        <v>322</v>
      </c>
      <c r="L22" s="59" t="str">
        <f t="shared" si="8"/>
        <v>45</v>
      </c>
      <c r="M22" s="59" t="str">
        <f t="shared" si="6"/>
        <v>HH02列12A</v>
      </c>
      <c r="N22" s="59" t="str">
        <f t="shared" si="9"/>
        <v>01</v>
      </c>
      <c r="O22" s="59" t="str">
        <f t="shared" si="10"/>
        <v>101</v>
      </c>
      <c r="P22" s="59" t="str">
        <f t="shared" si="11"/>
        <v>ASW</v>
      </c>
      <c r="Q22" s="45" t="s">
        <v>324</v>
      </c>
      <c r="R22" s="48"/>
    </row>
    <row r="23" spans="1:18" s="51" customFormat="1" ht="18" customHeight="1">
      <c r="A23" s="56">
        <v>22</v>
      </c>
      <c r="B23" s="179" t="s">
        <v>402</v>
      </c>
      <c r="C23" s="180" t="s">
        <v>403</v>
      </c>
      <c r="D23" s="44" t="str">
        <f t="shared" si="7"/>
        <v>25GE接入交换机-H3C LS-S6825-54HP</v>
      </c>
      <c r="E23" s="44" t="str">
        <f t="shared" si="12"/>
        <v>QHHD-101-HH02-12A_HH02-11A-ASW-H6825-01U45</v>
      </c>
      <c r="F23" s="44" t="s">
        <v>356</v>
      </c>
      <c r="G23" s="179" t="s">
        <v>404</v>
      </c>
      <c r="H23" s="184" t="s">
        <v>321</v>
      </c>
      <c r="I23" s="179" t="s">
        <v>401</v>
      </c>
      <c r="J23" s="58" t="s">
        <v>323</v>
      </c>
      <c r="K23" s="190" t="s">
        <v>322</v>
      </c>
      <c r="L23" s="59" t="str">
        <f t="shared" si="8"/>
        <v>45</v>
      </c>
      <c r="M23" s="59" t="str">
        <f t="shared" si="6"/>
        <v>HH02列11A</v>
      </c>
      <c r="N23" s="59" t="str">
        <f t="shared" si="9"/>
        <v>01</v>
      </c>
      <c r="O23" s="59" t="str">
        <f t="shared" si="10"/>
        <v>101</v>
      </c>
      <c r="P23" s="59" t="str">
        <f t="shared" si="11"/>
        <v>ASW</v>
      </c>
      <c r="Q23" s="45" t="s">
        <v>328</v>
      </c>
      <c r="R23" s="48"/>
    </row>
    <row r="24" spans="1:18" s="51" customFormat="1" ht="18" customHeight="1">
      <c r="A24" s="56">
        <v>23</v>
      </c>
      <c r="B24" s="179" t="s">
        <v>405</v>
      </c>
      <c r="C24" s="180" t="s">
        <v>406</v>
      </c>
      <c r="D24" s="44" t="str">
        <f t="shared" si="7"/>
        <v>25GE接入交换机-H3C LS-S6825-54HP</v>
      </c>
      <c r="E24" s="44" t="str">
        <f t="shared" si="12"/>
        <v>QHHD-101-HH02-10A_HH02-09A-ASW-H6825-01U45</v>
      </c>
      <c r="F24" s="44" t="s">
        <v>356</v>
      </c>
      <c r="G24" s="179" t="s">
        <v>407</v>
      </c>
      <c r="H24" s="184" t="s">
        <v>321</v>
      </c>
      <c r="I24" s="179" t="s">
        <v>408</v>
      </c>
      <c r="J24" s="58" t="s">
        <v>323</v>
      </c>
      <c r="K24" s="190" t="s">
        <v>322</v>
      </c>
      <c r="L24" s="59" t="str">
        <f t="shared" si="8"/>
        <v>45</v>
      </c>
      <c r="M24" s="59" t="str">
        <f t="shared" si="6"/>
        <v>HH02列10A</v>
      </c>
      <c r="N24" s="59" t="str">
        <f t="shared" si="9"/>
        <v>01</v>
      </c>
      <c r="O24" s="59" t="str">
        <f t="shared" si="10"/>
        <v>101</v>
      </c>
      <c r="P24" s="59" t="str">
        <f t="shared" si="11"/>
        <v>ASW</v>
      </c>
      <c r="Q24" s="45" t="s">
        <v>324</v>
      </c>
      <c r="R24" s="48"/>
    </row>
    <row r="25" spans="1:18" s="51" customFormat="1" ht="18" customHeight="1">
      <c r="A25" s="56">
        <v>24</v>
      </c>
      <c r="B25" s="179" t="s">
        <v>409</v>
      </c>
      <c r="C25" s="180" t="s">
        <v>410</v>
      </c>
      <c r="D25" s="44" t="str">
        <f t="shared" si="7"/>
        <v>25GE接入交换机-H3C LS-S6825-54HP</v>
      </c>
      <c r="E25" s="44" t="str">
        <f t="shared" si="12"/>
        <v>QHHD-101-HH02-10A_HH02-09A-ASW-H6825-01U45</v>
      </c>
      <c r="F25" s="44" t="s">
        <v>356</v>
      </c>
      <c r="G25" s="179" t="s">
        <v>411</v>
      </c>
      <c r="H25" s="184" t="s">
        <v>321</v>
      </c>
      <c r="I25" s="179" t="s">
        <v>408</v>
      </c>
      <c r="J25" s="58" t="s">
        <v>323</v>
      </c>
      <c r="K25" s="190" t="s">
        <v>322</v>
      </c>
      <c r="L25" s="59" t="str">
        <f t="shared" si="8"/>
        <v>45</v>
      </c>
      <c r="M25" s="59" t="str">
        <f t="shared" si="6"/>
        <v>HH02列09A</v>
      </c>
      <c r="N25" s="59" t="str">
        <f t="shared" si="9"/>
        <v>01</v>
      </c>
      <c r="O25" s="59" t="str">
        <f t="shared" si="10"/>
        <v>101</v>
      </c>
      <c r="P25" s="59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ASW</v>
      </c>
      <c r="Q25" s="45" t="s">
        <v>369</v>
      </c>
      <c r="R25" s="48"/>
    </row>
    <row r="26" spans="1:18" s="51" customFormat="1" ht="18" customHeight="1">
      <c r="A26" s="56">
        <v>25</v>
      </c>
      <c r="B26" s="179" t="s">
        <v>412</v>
      </c>
      <c r="C26" s="180" t="s">
        <v>413</v>
      </c>
      <c r="D26" s="44" t="str">
        <f t="shared" si="7"/>
        <v>25GE接入交换机-H3C LS-S6825-54HP</v>
      </c>
      <c r="E26" s="44" t="str">
        <f t="shared" si="12"/>
        <v>QHHD-101-HH02-08A_HH02-07A-ASW-H6825-01U45</v>
      </c>
      <c r="F26" s="44" t="s">
        <v>356</v>
      </c>
      <c r="G26" s="179" t="s">
        <v>414</v>
      </c>
      <c r="H26" s="184" t="s">
        <v>321</v>
      </c>
      <c r="I26" s="179" t="s">
        <v>415</v>
      </c>
      <c r="J26" s="58" t="s">
        <v>323</v>
      </c>
      <c r="K26" s="190" t="s">
        <v>322</v>
      </c>
      <c r="L26" s="59" t="str">
        <f t="shared" si="8"/>
        <v>45</v>
      </c>
      <c r="M26" s="59" t="str">
        <f t="shared" si="6"/>
        <v>HH02列08A</v>
      </c>
      <c r="N26" s="59" t="str">
        <f t="shared" si="9"/>
        <v>01</v>
      </c>
      <c r="O26" s="59" t="str">
        <f t="shared" si="10"/>
        <v>101</v>
      </c>
      <c r="P26" s="59" t="str">
        <f t="shared" ref="P26:P37" si="13">_xlfn.IFS(LEN(C26)-LEN(SUBSTITUTE(C26,"-",""))=7,MID(C26,FIND("$",SUBSTITUTE(C26,"-","$",5))+1,FIND("$",SUBSTITUTE(C26,"-","$",6))-FIND("$",SUBSTITUTE(C26,"-","$",5))-1),LEN(C26)-LEN(SUBSTITUTE(C26,"-",""))=6,MID(C26,FIND("$",SUBSTITUTE(C26,"-","$",4))+1,FIND("$",SUBSTITUTE(C26,"-","$",5))-FIND("$",SUBSTITUTE(C26,"-","$",4))-1),LEN(C26)-LEN(SUBSTITUTE(C26,"-",""))=5,MID(C26,FIND("$",SUBSTITUTE(C26,"-","$",3))+1,FIND("$",SUBSTITUTE(C26,"-","$",4))-FIND("$",SUBSTITUTE(C26,"-","$",3))-1))</f>
        <v>ASW</v>
      </c>
      <c r="Q26" s="45" t="s">
        <v>324</v>
      </c>
      <c r="R26" s="48"/>
    </row>
    <row r="27" spans="1:18" s="51" customFormat="1" ht="18" customHeight="1">
      <c r="A27" s="56">
        <v>26</v>
      </c>
      <c r="B27" s="179" t="s">
        <v>416</v>
      </c>
      <c r="C27" s="180" t="s">
        <v>417</v>
      </c>
      <c r="D27" s="44" t="str">
        <f t="shared" si="7"/>
        <v>25GE接入交换机-H3C LS-S6825-54HP</v>
      </c>
      <c r="E27" s="44" t="str">
        <f t="shared" si="12"/>
        <v>QHHD-101-HH02-08A_HH02-07A-ASW-H6825-01U45</v>
      </c>
      <c r="F27" s="44" t="s">
        <v>356</v>
      </c>
      <c r="G27" s="179" t="s">
        <v>418</v>
      </c>
      <c r="H27" s="184" t="s">
        <v>321</v>
      </c>
      <c r="I27" s="179" t="s">
        <v>415</v>
      </c>
      <c r="J27" s="58" t="s">
        <v>323</v>
      </c>
      <c r="K27" s="190" t="s">
        <v>322</v>
      </c>
      <c r="L27" s="59" t="str">
        <f t="shared" si="8"/>
        <v>45</v>
      </c>
      <c r="M27" s="59" t="str">
        <f t="shared" si="6"/>
        <v>HH02列07A</v>
      </c>
      <c r="N27" s="59" t="str">
        <f t="shared" si="9"/>
        <v>01</v>
      </c>
      <c r="O27" s="59" t="str">
        <f t="shared" si="10"/>
        <v>101</v>
      </c>
      <c r="P27" s="59" t="str">
        <f t="shared" si="13"/>
        <v>ASW</v>
      </c>
      <c r="Q27" s="45" t="s">
        <v>328</v>
      </c>
      <c r="R27" s="48"/>
    </row>
    <row r="28" spans="1:18" s="51" customFormat="1" ht="18" customHeight="1">
      <c r="A28" s="56">
        <v>27</v>
      </c>
      <c r="B28" s="179" t="s">
        <v>419</v>
      </c>
      <c r="C28" s="180" t="s">
        <v>420</v>
      </c>
      <c r="D28" s="44" t="str">
        <f t="shared" si="7"/>
        <v>25GE接入交换机-H3C LS-S6825-54HP</v>
      </c>
      <c r="E28" s="44" t="str">
        <f t="shared" si="12"/>
        <v>QHHD-101-HH02-05A_HH02-04A-ASW-H6825-01U45</v>
      </c>
      <c r="F28" s="44" t="s">
        <v>356</v>
      </c>
      <c r="G28" s="179" t="s">
        <v>421</v>
      </c>
      <c r="H28" s="184" t="s">
        <v>321</v>
      </c>
      <c r="I28" s="179" t="s">
        <v>422</v>
      </c>
      <c r="J28" s="58" t="s">
        <v>323</v>
      </c>
      <c r="K28" s="190" t="s">
        <v>322</v>
      </c>
      <c r="L28" s="59" t="str">
        <f t="shared" si="8"/>
        <v>45</v>
      </c>
      <c r="M28" s="59" t="str">
        <f t="shared" si="6"/>
        <v>HH02列05A</v>
      </c>
      <c r="N28" s="59" t="str">
        <f t="shared" si="9"/>
        <v>01</v>
      </c>
      <c r="O28" s="59" t="str">
        <f t="shared" si="10"/>
        <v>101</v>
      </c>
      <c r="P28" s="59" t="str">
        <f t="shared" si="13"/>
        <v>ASW</v>
      </c>
      <c r="Q28" s="45" t="s">
        <v>324</v>
      </c>
      <c r="R28" s="48"/>
    </row>
    <row r="29" spans="1:18" s="51" customFormat="1" ht="18" customHeight="1">
      <c r="A29" s="56">
        <v>28</v>
      </c>
      <c r="B29" s="179" t="s">
        <v>423</v>
      </c>
      <c r="C29" s="180" t="s">
        <v>424</v>
      </c>
      <c r="D29" s="44" t="str">
        <f t="shared" si="7"/>
        <v>25GE接入交换机-H3C LS-S6825-54HP</v>
      </c>
      <c r="E29" s="44" t="str">
        <f t="shared" si="12"/>
        <v>QHHD-101-HH02-05A_HH02-04A-ASW-H6825-01U45</v>
      </c>
      <c r="F29" s="44" t="s">
        <v>356</v>
      </c>
      <c r="G29" s="179" t="s">
        <v>425</v>
      </c>
      <c r="H29" s="184" t="s">
        <v>321</v>
      </c>
      <c r="I29" s="179" t="s">
        <v>422</v>
      </c>
      <c r="J29" s="58" t="s">
        <v>323</v>
      </c>
      <c r="K29" s="190" t="s">
        <v>322</v>
      </c>
      <c r="L29" s="59" t="str">
        <f t="shared" si="8"/>
        <v>45</v>
      </c>
      <c r="M29" s="59" t="str">
        <f t="shared" si="6"/>
        <v>HH02列04A</v>
      </c>
      <c r="N29" s="59" t="str">
        <f t="shared" si="9"/>
        <v>01</v>
      </c>
      <c r="O29" s="59" t="str">
        <f t="shared" si="10"/>
        <v>101</v>
      </c>
      <c r="P29" s="59" t="str">
        <f t="shared" si="13"/>
        <v>ASW</v>
      </c>
      <c r="Q29" s="45" t="s">
        <v>369</v>
      </c>
      <c r="R29" s="48"/>
    </row>
    <row r="30" spans="1:18" s="51" customFormat="1" ht="18" customHeight="1">
      <c r="A30" s="56">
        <v>29</v>
      </c>
      <c r="B30" s="179" t="s">
        <v>426</v>
      </c>
      <c r="C30" s="180" t="s">
        <v>427</v>
      </c>
      <c r="D30" s="44" t="str">
        <f t="shared" si="7"/>
        <v>25GE接入交换机-H3C LS-S6825-54HP</v>
      </c>
      <c r="E30" s="44" t="str">
        <f t="shared" si="12"/>
        <v>QHHD-101-HH03-01A_HH03-02A-ASW-H6825-01U45</v>
      </c>
      <c r="F30" s="44" t="s">
        <v>356</v>
      </c>
      <c r="G30" s="179" t="s">
        <v>428</v>
      </c>
      <c r="H30" s="184" t="s">
        <v>321</v>
      </c>
      <c r="I30" s="179" t="s">
        <v>429</v>
      </c>
      <c r="J30" s="58" t="s">
        <v>323</v>
      </c>
      <c r="K30" s="190" t="s">
        <v>322</v>
      </c>
      <c r="L30" s="59" t="str">
        <f t="shared" si="8"/>
        <v>45</v>
      </c>
      <c r="M30" s="59" t="str">
        <f t="shared" si="6"/>
        <v>HH03列01A</v>
      </c>
      <c r="N30" s="59" t="str">
        <f t="shared" si="9"/>
        <v>01</v>
      </c>
      <c r="O30" s="59" t="str">
        <f t="shared" si="10"/>
        <v>101</v>
      </c>
      <c r="P30" s="59" t="str">
        <f t="shared" si="13"/>
        <v>ASW</v>
      </c>
      <c r="Q30" s="45" t="s">
        <v>324</v>
      </c>
      <c r="R30" s="48"/>
    </row>
    <row r="31" spans="1:18" s="51" customFormat="1" ht="18" customHeight="1">
      <c r="A31" s="56">
        <v>30</v>
      </c>
      <c r="B31" s="179" t="s">
        <v>430</v>
      </c>
      <c r="C31" s="180" t="s">
        <v>431</v>
      </c>
      <c r="D31" s="44" t="str">
        <f t="shared" si="7"/>
        <v>25GE接入交换机-H3C LS-S6825-54HP</v>
      </c>
      <c r="E31" s="44" t="str">
        <f t="shared" si="12"/>
        <v>QHHD-101-HH03-01A_HH03-02A-ASW-H6825-01U45</v>
      </c>
      <c r="F31" s="44" t="s">
        <v>356</v>
      </c>
      <c r="G31" s="179" t="s">
        <v>432</v>
      </c>
      <c r="H31" s="184" t="s">
        <v>321</v>
      </c>
      <c r="I31" s="179" t="s">
        <v>429</v>
      </c>
      <c r="J31" s="58" t="s">
        <v>323</v>
      </c>
      <c r="K31" s="190" t="s">
        <v>322</v>
      </c>
      <c r="L31" s="59" t="str">
        <f t="shared" si="8"/>
        <v>45</v>
      </c>
      <c r="M31" s="59" t="str">
        <f t="shared" si="6"/>
        <v>HH03列02A</v>
      </c>
      <c r="N31" s="59" t="str">
        <f t="shared" si="9"/>
        <v>01</v>
      </c>
      <c r="O31" s="59" t="str">
        <f t="shared" si="10"/>
        <v>101</v>
      </c>
      <c r="P31" s="59" t="str">
        <f t="shared" si="13"/>
        <v>ASW</v>
      </c>
      <c r="Q31" s="45" t="s">
        <v>369</v>
      </c>
      <c r="R31" s="48"/>
    </row>
    <row r="32" spans="1:18" s="51" customFormat="1" ht="18" customHeight="1">
      <c r="A32" s="56">
        <v>31</v>
      </c>
      <c r="B32" s="179" t="s">
        <v>433</v>
      </c>
      <c r="C32" s="180" t="s">
        <v>434</v>
      </c>
      <c r="D32" s="44" t="str">
        <f t="shared" si="7"/>
        <v>25GE接入交换机-H3C LS-S6825-54HP</v>
      </c>
      <c r="E32" s="44" t="str">
        <f t="shared" si="12"/>
        <v>QHHD-101-HH03-04A_HH03-05A-ASW-H6825-01U45</v>
      </c>
      <c r="F32" s="44" t="s">
        <v>356</v>
      </c>
      <c r="G32" s="179" t="s">
        <v>435</v>
      </c>
      <c r="H32" s="184" t="s">
        <v>321</v>
      </c>
      <c r="I32" s="179" t="s">
        <v>436</v>
      </c>
      <c r="J32" s="58" t="s">
        <v>323</v>
      </c>
      <c r="K32" s="190" t="s">
        <v>322</v>
      </c>
      <c r="L32" s="59" t="str">
        <f t="shared" si="8"/>
        <v>45</v>
      </c>
      <c r="M32" s="59" t="str">
        <f t="shared" si="6"/>
        <v>HH03列04A</v>
      </c>
      <c r="N32" s="59" t="str">
        <f t="shared" si="9"/>
        <v>01</v>
      </c>
      <c r="O32" s="59" t="str">
        <f t="shared" si="10"/>
        <v>101</v>
      </c>
      <c r="P32" s="59" t="str">
        <f t="shared" si="13"/>
        <v>ASW</v>
      </c>
      <c r="Q32" s="45" t="s">
        <v>324</v>
      </c>
      <c r="R32" s="48"/>
    </row>
    <row r="33" spans="1:18" s="51" customFormat="1" ht="18" customHeight="1">
      <c r="A33" s="56">
        <v>32</v>
      </c>
      <c r="B33" s="179" t="s">
        <v>437</v>
      </c>
      <c r="C33" s="180" t="s">
        <v>438</v>
      </c>
      <c r="D33" s="44" t="str">
        <f t="shared" si="7"/>
        <v>25GE接入交换机-H3C LS-S6825-54HP</v>
      </c>
      <c r="E33" s="44" t="str">
        <f t="shared" si="12"/>
        <v>QHHD-101-HH03-04A_HH03-05A-ASW-H6825-01U45</v>
      </c>
      <c r="F33" s="44" t="s">
        <v>356</v>
      </c>
      <c r="G33" s="179" t="s">
        <v>439</v>
      </c>
      <c r="H33" s="184" t="s">
        <v>321</v>
      </c>
      <c r="I33" s="179" t="s">
        <v>436</v>
      </c>
      <c r="J33" s="58" t="s">
        <v>323</v>
      </c>
      <c r="K33" s="190" t="s">
        <v>322</v>
      </c>
      <c r="L33" s="59" t="str">
        <f t="shared" si="8"/>
        <v>45</v>
      </c>
      <c r="M33" s="59" t="str">
        <f t="shared" si="6"/>
        <v>HH03列05A</v>
      </c>
      <c r="N33" s="59" t="str">
        <f t="shared" si="9"/>
        <v>01</v>
      </c>
      <c r="O33" s="59" t="str">
        <f t="shared" si="10"/>
        <v>101</v>
      </c>
      <c r="P33" s="59" t="str">
        <f t="shared" si="13"/>
        <v>ASW</v>
      </c>
      <c r="Q33" s="45" t="s">
        <v>369</v>
      </c>
      <c r="R33" s="48"/>
    </row>
    <row r="34" spans="1:18" s="51" customFormat="1" ht="18" customHeight="1">
      <c r="A34" s="56">
        <v>33</v>
      </c>
      <c r="B34" s="179" t="s">
        <v>440</v>
      </c>
      <c r="C34" s="180" t="s">
        <v>441</v>
      </c>
      <c r="D34" s="44" t="str">
        <f t="shared" si="7"/>
        <v>25GE接入交换机-H3C LS-S6825-54HP</v>
      </c>
      <c r="E34" s="44" t="str">
        <f t="shared" si="12"/>
        <v>QHHD-101-HH03-06A_HH03-07A-ASW-H6825-01U45</v>
      </c>
      <c r="F34" s="44" t="s">
        <v>356</v>
      </c>
      <c r="G34" s="179" t="s">
        <v>442</v>
      </c>
      <c r="H34" s="184" t="s">
        <v>321</v>
      </c>
      <c r="I34" s="179" t="s">
        <v>443</v>
      </c>
      <c r="J34" s="58" t="s">
        <v>323</v>
      </c>
      <c r="K34" s="190" t="s">
        <v>322</v>
      </c>
      <c r="L34" s="59" t="str">
        <f t="shared" si="8"/>
        <v>45</v>
      </c>
      <c r="M34" s="59" t="str">
        <f t="shared" si="6"/>
        <v>HH03列06A</v>
      </c>
      <c r="N34" s="59" t="str">
        <f t="shared" si="9"/>
        <v>01</v>
      </c>
      <c r="O34" s="59" t="str">
        <f t="shared" si="10"/>
        <v>101</v>
      </c>
      <c r="P34" s="59" t="str">
        <f t="shared" si="13"/>
        <v>ASW</v>
      </c>
      <c r="Q34" s="45" t="s">
        <v>324</v>
      </c>
      <c r="R34" s="48"/>
    </row>
    <row r="35" spans="1:18" s="51" customFormat="1" ht="18" customHeight="1">
      <c r="A35" s="56">
        <v>34</v>
      </c>
      <c r="B35" s="179" t="s">
        <v>444</v>
      </c>
      <c r="C35" s="180" t="s">
        <v>445</v>
      </c>
      <c r="D35" s="44" t="str">
        <f t="shared" si="7"/>
        <v>25GE接入交换机-H3C LS-S6825-54HP</v>
      </c>
      <c r="E35" s="44" t="str">
        <f t="shared" si="12"/>
        <v>QHHD-101-HH03-06A_HH03-07A-ASW-H6825-01U45</v>
      </c>
      <c r="F35" s="44" t="s">
        <v>356</v>
      </c>
      <c r="G35" s="179" t="s">
        <v>446</v>
      </c>
      <c r="H35" s="184" t="s">
        <v>321</v>
      </c>
      <c r="I35" s="179" t="s">
        <v>443</v>
      </c>
      <c r="J35" s="58" t="s">
        <v>323</v>
      </c>
      <c r="K35" s="190" t="s">
        <v>322</v>
      </c>
      <c r="L35" s="59" t="str">
        <f t="shared" si="8"/>
        <v>45</v>
      </c>
      <c r="M35" s="59" t="str">
        <f t="shared" si="6"/>
        <v>HH03列07A</v>
      </c>
      <c r="N35" s="59" t="str">
        <f t="shared" si="9"/>
        <v>01</v>
      </c>
      <c r="O35" s="59" t="str">
        <f t="shared" si="10"/>
        <v>101</v>
      </c>
      <c r="P35" s="59" t="str">
        <f t="shared" si="13"/>
        <v>ASW</v>
      </c>
      <c r="Q35" s="45" t="s">
        <v>369</v>
      </c>
      <c r="R35" s="48"/>
    </row>
    <row r="36" spans="1:18" s="51" customFormat="1" ht="18" customHeight="1">
      <c r="A36" s="56">
        <v>35</v>
      </c>
      <c r="B36" s="179" t="s">
        <v>447</v>
      </c>
      <c r="C36" s="180" t="s">
        <v>448</v>
      </c>
      <c r="D36" s="44" t="str">
        <f t="shared" si="7"/>
        <v>25GE接入交换机-H3C LS-S6825-54HP</v>
      </c>
      <c r="E36" s="44" t="str">
        <f t="shared" si="12"/>
        <v>QHHD-101-HH03-08A_HH03-09A-ASW-H6825-01U45</v>
      </c>
      <c r="F36" s="44" t="s">
        <v>356</v>
      </c>
      <c r="G36" s="179" t="s">
        <v>449</v>
      </c>
      <c r="H36" s="184" t="s">
        <v>321</v>
      </c>
      <c r="I36" s="179" t="s">
        <v>450</v>
      </c>
      <c r="J36" s="58" t="s">
        <v>323</v>
      </c>
      <c r="K36" s="190" t="s">
        <v>322</v>
      </c>
      <c r="L36" s="59" t="str">
        <f t="shared" si="8"/>
        <v>45</v>
      </c>
      <c r="M36" s="59" t="str">
        <f t="shared" si="6"/>
        <v>HH03列08A</v>
      </c>
      <c r="N36" s="59" t="str">
        <f t="shared" si="9"/>
        <v>01</v>
      </c>
      <c r="O36" s="59" t="str">
        <f t="shared" si="10"/>
        <v>101</v>
      </c>
      <c r="P36" s="59" t="str">
        <f t="shared" si="13"/>
        <v>ASW</v>
      </c>
      <c r="Q36" s="45" t="s">
        <v>324</v>
      </c>
      <c r="R36" s="48"/>
    </row>
    <row r="37" spans="1:18" s="51" customFormat="1" ht="18" customHeight="1">
      <c r="A37" s="56">
        <v>36</v>
      </c>
      <c r="B37" s="179" t="s">
        <v>451</v>
      </c>
      <c r="C37" s="180" t="s">
        <v>452</v>
      </c>
      <c r="D37" s="4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25GE接入交换机-H3C LS-S6825-54HP</v>
      </c>
      <c r="E37" s="44" t="str">
        <f t="shared" si="12"/>
        <v>QHHD-101-HH03-08A_HH03-09A-ASW-H6825-01U45</v>
      </c>
      <c r="F37" s="44" t="s">
        <v>356</v>
      </c>
      <c r="G37" s="179" t="s">
        <v>453</v>
      </c>
      <c r="H37" s="184" t="s">
        <v>321</v>
      </c>
      <c r="I37" s="179" t="s">
        <v>450</v>
      </c>
      <c r="J37" s="58" t="s">
        <v>323</v>
      </c>
      <c r="K37" s="190" t="s">
        <v>322</v>
      </c>
      <c r="L37" s="59" t="str">
        <f t="shared" si="8"/>
        <v>45</v>
      </c>
      <c r="M37" s="59" t="str">
        <f t="shared" si="6"/>
        <v>HH03列09A</v>
      </c>
      <c r="N37" s="59" t="str">
        <f t="shared" si="9"/>
        <v>01</v>
      </c>
      <c r="O37" s="59" t="str">
        <f t="shared" si="10"/>
        <v>101</v>
      </c>
      <c r="P37" s="59" t="str">
        <f t="shared" si="13"/>
        <v>ASW</v>
      </c>
      <c r="Q37" s="45" t="s">
        <v>369</v>
      </c>
      <c r="R37" s="48"/>
    </row>
    <row r="38" spans="1:18" s="51" customFormat="1" ht="18" customHeight="1">
      <c r="A38" s="56">
        <v>37</v>
      </c>
      <c r="B38" s="179" t="s">
        <v>454</v>
      </c>
      <c r="C38" s="180" t="s">
        <v>455</v>
      </c>
      <c r="D38" s="44" t="str">
        <f t="shared" si="5"/>
        <v>25GE接入交换机-H3C LS-S6825-54HP</v>
      </c>
      <c r="E38" s="44" t="str">
        <f>_xlfn.IFS(Q38="独立","",Q38="M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M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H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H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"-"&amp;Q38&amp;IF(RIGHT(C17,2)=RIGHT(C38,2),MID(C17,FIND("^",SUBSTITUTE(C17,"-","^",6)),LEN(C17)-FIND("^",SUBSTITUTE(C17,"-","^",5))+1),MID(C17,FIND("^",SUBSTITUTE(C17,"-","^",6)),LEN(C17)-FIND("^",SUBSTITUTE(C17,"-","^",5))+1)&amp;"_"&amp;RIGHT(C38,2)),Q38="堆叠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IF(RIGHT(C38,2)=RIGHT(C39,2),MID(C38,FIND("^",SUBSTITUTE(C38,"-","^",6)),LEN(C38)-FIND("^",SUBSTITUTE(C38,"-","^",5))+1),MID(C38,FIND("^",SUBSTITUTE(C38,"-","^",6)),LEN(C38)-FIND("^",SUBSTITUTE(C38,"-","^",5))+1)&amp;"_"&amp;RIGHT(C39,2)),Q38="堆叠2",MID(C17,1,FIND("$",SUBSTITUTE(C17,"-","$",2)))&amp;MID(C17,FIND("%",SUBSTITUTE(C17,"-","%",2))+1,FIND("$",SUBSTITUTE(C17,"-","$",4))-1-FIND("%",SUBSTITUTE(C17,"-","%",2)))&amp;"_"&amp;MID(C38,FIND("%",SUBSTITUTE(C38,"-","%",2))+1,FIND("$",SUBSTITUTE(C38,"-","$",4))-1-FIND("%",SUBSTITUTE(C38,"-","%",2)))&amp;"-"&amp;MID(C17,FIND("$",SUBSTITUTE(C17,"-","$",4))+1,FIND("$",SUBSTITUTE(C17,"-","$",6))-FIND("$",SUBSTITUTE(C17,"-","$",4))-1)&amp;IF(RIGHT(C17,2)=RIGHT(C38,2),MID(C17,FIND("^",SUBSTITUTE(C17,"-","^",6)),LEN(C17)-FIND("^",SUBSTITUTE(C17,"-","^",5))+1),MID(C17,FIND("^",SUBSTITUTE(C17,"-","^",6)),LEN(C17)-FIND("^",SUBSTITUTE(C17,"-","^",5))+1)&amp;"_"&amp;RIGHT(C38,2)))</f>
        <v>QHHD-101-HH03-10A_HH03-11A-ASW-H6825-01U45</v>
      </c>
      <c r="F38" s="44" t="s">
        <v>356</v>
      </c>
      <c r="G38" s="179" t="s">
        <v>456</v>
      </c>
      <c r="H38" s="184" t="s">
        <v>321</v>
      </c>
      <c r="I38" s="179" t="s">
        <v>457</v>
      </c>
      <c r="J38" s="58" t="s">
        <v>323</v>
      </c>
      <c r="K38" s="190" t="s">
        <v>322</v>
      </c>
      <c r="L38" s="59" t="str">
        <f t="shared" si="1"/>
        <v>45</v>
      </c>
      <c r="M38" s="59" t="str">
        <f t="shared" si="6"/>
        <v>HH03列10A</v>
      </c>
      <c r="N38" s="59" t="str">
        <f t="shared" si="2"/>
        <v>01</v>
      </c>
      <c r="O38" s="59" t="str">
        <f t="shared" si="3"/>
        <v>101</v>
      </c>
      <c r="P38" s="59" t="str">
        <f t="shared" si="4"/>
        <v>ASW</v>
      </c>
      <c r="Q38" s="45" t="s">
        <v>324</v>
      </c>
      <c r="R38" s="48"/>
    </row>
    <row r="39" spans="1:18" s="51" customFormat="1" ht="18" customHeight="1">
      <c r="A39" s="56">
        <v>38</v>
      </c>
      <c r="B39" s="179" t="s">
        <v>458</v>
      </c>
      <c r="C39" s="180" t="s">
        <v>459</v>
      </c>
      <c r="D39" s="44" t="str">
        <f t="shared" si="5"/>
        <v>25GE接入交换机-H3C LS-S6825-54HP</v>
      </c>
      <c r="E39" s="44" t="str">
        <f t="shared" si="0"/>
        <v>QHHD-101-HH03-10A_HH03-11A-ASW-H6825-01U45</v>
      </c>
      <c r="F39" s="44" t="s">
        <v>356</v>
      </c>
      <c r="G39" s="188" t="s">
        <v>460</v>
      </c>
      <c r="H39" s="184" t="s">
        <v>321</v>
      </c>
      <c r="I39" s="179" t="s">
        <v>457</v>
      </c>
      <c r="J39" s="58" t="s">
        <v>323</v>
      </c>
      <c r="K39" s="190" t="s">
        <v>322</v>
      </c>
      <c r="L39" s="59" t="str">
        <f t="shared" si="1"/>
        <v>45</v>
      </c>
      <c r="M39" s="59" t="str">
        <f t="shared" si="6"/>
        <v>HH03列11A</v>
      </c>
      <c r="N39" s="59" t="str">
        <f t="shared" si="2"/>
        <v>01</v>
      </c>
      <c r="O39" s="59" t="str">
        <f t="shared" si="3"/>
        <v>101</v>
      </c>
      <c r="P39" s="59" t="str">
        <f t="shared" si="4"/>
        <v>ASW</v>
      </c>
      <c r="Q39" s="45" t="s">
        <v>369</v>
      </c>
      <c r="R39" s="48"/>
    </row>
    <row r="40" spans="1:18" s="51" customFormat="1" ht="18" customHeight="1">
      <c r="A40" s="56">
        <v>39</v>
      </c>
      <c r="B40" s="179" t="s">
        <v>461</v>
      </c>
      <c r="C40" s="180" t="s">
        <v>462</v>
      </c>
      <c r="D40" s="44" t="str">
        <f t="shared" si="5"/>
        <v>安全接入交换机-H3C LS-S6900-54HQF-F</v>
      </c>
      <c r="E40" s="44" t="str">
        <f t="shared" si="0"/>
        <v>QHHD-101-HH01-08A_HH01-09A-ASW-H6900-01U42</v>
      </c>
      <c r="F40" s="44" t="s">
        <v>193</v>
      </c>
      <c r="G40" s="179" t="s">
        <v>463</v>
      </c>
      <c r="H40" s="184" t="s">
        <v>321</v>
      </c>
      <c r="I40" s="179" t="s">
        <v>464</v>
      </c>
      <c r="J40" s="58" t="s">
        <v>323</v>
      </c>
      <c r="K40" s="190" t="s">
        <v>322</v>
      </c>
      <c r="L40" s="59" t="str">
        <f t="shared" si="1"/>
        <v>42</v>
      </c>
      <c r="M40" s="59" t="str">
        <f t="shared" si="6"/>
        <v>HH01列08A</v>
      </c>
      <c r="N40" s="59" t="str">
        <f t="shared" si="2"/>
        <v>01</v>
      </c>
      <c r="O40" s="59" t="str">
        <f t="shared" si="3"/>
        <v>101</v>
      </c>
      <c r="P40" s="59" t="str">
        <f t="shared" si="4"/>
        <v>ASW</v>
      </c>
      <c r="Q40" s="45" t="s">
        <v>324</v>
      </c>
      <c r="R40" s="48"/>
    </row>
    <row r="41" spans="1:18" s="51" customFormat="1" ht="18" customHeight="1">
      <c r="A41" s="56">
        <v>40</v>
      </c>
      <c r="B41" s="179" t="s">
        <v>465</v>
      </c>
      <c r="C41" s="180" t="s">
        <v>466</v>
      </c>
      <c r="D41" s="44" t="str">
        <f t="shared" si="5"/>
        <v>安全接入交换机-H3C LS-S6900-54HQF-F</v>
      </c>
      <c r="E41" s="44" t="str">
        <f t="shared" si="0"/>
        <v>QHHD-101-HH01-08A_HH01-09A-ASW-H6900-01U42</v>
      </c>
      <c r="F41" s="44" t="s">
        <v>193</v>
      </c>
      <c r="G41" s="179" t="s">
        <v>467</v>
      </c>
      <c r="H41" s="184" t="s">
        <v>321</v>
      </c>
      <c r="I41" s="179" t="s">
        <v>464</v>
      </c>
      <c r="J41" s="58" t="s">
        <v>323</v>
      </c>
      <c r="K41" s="190" t="s">
        <v>322</v>
      </c>
      <c r="L41" s="59" t="str">
        <f t="shared" si="1"/>
        <v>42</v>
      </c>
      <c r="M41" s="59" t="str">
        <f t="shared" si="6"/>
        <v>HH01列09A</v>
      </c>
      <c r="N41" s="59" t="str">
        <f t="shared" si="2"/>
        <v>01</v>
      </c>
      <c r="O41" s="59" t="str">
        <f t="shared" si="3"/>
        <v>101</v>
      </c>
      <c r="P41" s="59" t="str">
        <f t="shared" si="4"/>
        <v>ASW</v>
      </c>
      <c r="Q41" s="45" t="s">
        <v>369</v>
      </c>
      <c r="R41" s="48"/>
    </row>
    <row r="42" spans="1:18" s="51" customFormat="1" ht="18" customHeight="1">
      <c r="A42" s="56">
        <v>41</v>
      </c>
      <c r="B42" s="179" t="s">
        <v>468</v>
      </c>
      <c r="C42" s="180" t="s">
        <v>469</v>
      </c>
      <c r="D42" s="44" t="str">
        <f t="shared" si="5"/>
        <v>千兆带外管理交换机-H3C S5554S-EI-D</v>
      </c>
      <c r="E42" s="44" t="str">
        <f t="shared" si="0"/>
        <v/>
      </c>
      <c r="F42" s="44" t="s">
        <v>470</v>
      </c>
      <c r="G42" s="179" t="s">
        <v>471</v>
      </c>
      <c r="H42" s="184" t="s">
        <v>321</v>
      </c>
      <c r="I42" s="179" t="s">
        <v>472</v>
      </c>
      <c r="J42" s="58" t="s">
        <v>323</v>
      </c>
      <c r="K42" s="190" t="s">
        <v>322</v>
      </c>
      <c r="L42" s="59" t="str">
        <f t="shared" si="1"/>
        <v>39</v>
      </c>
      <c r="M42" s="59" t="str">
        <f t="shared" si="6"/>
        <v>HH01列02A</v>
      </c>
      <c r="N42" s="59" t="str">
        <f t="shared" si="2"/>
        <v>01</v>
      </c>
      <c r="O42" s="59" t="str">
        <f t="shared" si="3"/>
        <v>101</v>
      </c>
      <c r="P42" s="59" t="str">
        <f t="shared" si="4"/>
        <v>MSW</v>
      </c>
      <c r="Q42" s="45" t="s">
        <v>473</v>
      </c>
      <c r="R42" s="48"/>
    </row>
    <row r="43" spans="1:18" s="51" customFormat="1" ht="18" customHeight="1">
      <c r="A43" s="56">
        <v>42</v>
      </c>
      <c r="B43" s="179" t="s">
        <v>474</v>
      </c>
      <c r="C43" s="180" t="s">
        <v>475</v>
      </c>
      <c r="D43" s="44" t="str">
        <f t="shared" si="5"/>
        <v>千兆带外管理交换机-H3C S5554S-EI-D</v>
      </c>
      <c r="E43" s="44" t="str">
        <f t="shared" si="0"/>
        <v/>
      </c>
      <c r="F43" s="44" t="s">
        <v>470</v>
      </c>
      <c r="G43" s="179" t="s">
        <v>476</v>
      </c>
      <c r="H43" s="184" t="s">
        <v>321</v>
      </c>
      <c r="I43" s="179" t="s">
        <v>477</v>
      </c>
      <c r="J43" s="58" t="s">
        <v>323</v>
      </c>
      <c r="K43" s="190" t="s">
        <v>322</v>
      </c>
      <c r="L43" s="59" t="str">
        <f t="shared" si="1"/>
        <v>42</v>
      </c>
      <c r="M43" s="59" t="str">
        <f t="shared" si="6"/>
        <v>HH01列06A</v>
      </c>
      <c r="N43" s="59" t="str">
        <f t="shared" si="2"/>
        <v>01</v>
      </c>
      <c r="O43" s="59" t="str">
        <f t="shared" si="3"/>
        <v>101</v>
      </c>
      <c r="P43" s="59" t="str">
        <f t="shared" si="4"/>
        <v>MSW</v>
      </c>
      <c r="Q43" s="45" t="s">
        <v>473</v>
      </c>
      <c r="R43" s="48"/>
    </row>
    <row r="44" spans="1:18" s="51" customFormat="1" ht="18" customHeight="1">
      <c r="A44" s="56">
        <v>43</v>
      </c>
      <c r="B44" s="179" t="s">
        <v>478</v>
      </c>
      <c r="C44" s="180" t="s">
        <v>479</v>
      </c>
      <c r="D44" s="44" t="str">
        <f t="shared" si="5"/>
        <v>千兆带外管理交换机-H3C S5554S-EI-D</v>
      </c>
      <c r="E44" s="44" t="str">
        <f t="shared" si="0"/>
        <v/>
      </c>
      <c r="F44" s="44" t="s">
        <v>470</v>
      </c>
      <c r="G44" s="179" t="s">
        <v>480</v>
      </c>
      <c r="H44" s="184" t="s">
        <v>321</v>
      </c>
      <c r="I44" s="179" t="s">
        <v>481</v>
      </c>
      <c r="J44" s="58" t="s">
        <v>323</v>
      </c>
      <c r="K44" s="190" t="s">
        <v>322</v>
      </c>
      <c r="L44" s="59" t="str">
        <f t="shared" si="1"/>
        <v>39</v>
      </c>
      <c r="M44" s="59" t="str">
        <f t="shared" si="6"/>
        <v>HH01列08A</v>
      </c>
      <c r="N44" s="59" t="str">
        <f t="shared" si="2"/>
        <v>01</v>
      </c>
      <c r="O44" s="59" t="str">
        <f t="shared" si="3"/>
        <v>101</v>
      </c>
      <c r="P44" s="59" t="str">
        <f t="shared" si="4"/>
        <v>MSW</v>
      </c>
      <c r="Q44" s="45" t="s">
        <v>473</v>
      </c>
      <c r="R44" s="48"/>
    </row>
    <row r="45" spans="1:18" s="51" customFormat="1" ht="18" customHeight="1">
      <c r="A45" s="56">
        <v>44</v>
      </c>
      <c r="B45" s="179" t="s">
        <v>482</v>
      </c>
      <c r="C45" s="180" t="s">
        <v>483</v>
      </c>
      <c r="D45" s="44" t="str">
        <f t="shared" si="5"/>
        <v>千兆带外管理交换机-H3C S5554S-EI-D</v>
      </c>
      <c r="E45" s="44" t="str">
        <f t="shared" si="0"/>
        <v/>
      </c>
      <c r="F45" s="44" t="s">
        <v>470</v>
      </c>
      <c r="G45" s="179" t="s">
        <v>484</v>
      </c>
      <c r="H45" s="184" t="s">
        <v>321</v>
      </c>
      <c r="I45" s="179" t="s">
        <v>485</v>
      </c>
      <c r="J45" s="58" t="s">
        <v>323</v>
      </c>
      <c r="K45" s="190" t="s">
        <v>322</v>
      </c>
      <c r="L45" s="59" t="str">
        <f t="shared" si="1"/>
        <v>42</v>
      </c>
      <c r="M45" s="59" t="str">
        <f t="shared" si="6"/>
        <v>HH02列10A</v>
      </c>
      <c r="N45" s="59" t="str">
        <f t="shared" si="2"/>
        <v>01</v>
      </c>
      <c r="O45" s="59" t="str">
        <f t="shared" si="3"/>
        <v>101</v>
      </c>
      <c r="P45" s="59" t="str">
        <f>_xlfn.IFS(LEN(C45)-LEN(SUBSTITUTE(C45,"-",""))=7,MID(C45,FIND("$",SUBSTITUTE(C45,"-","$",5))+1,FIND("$",SUBSTITUTE(C45,"-","$",6))-FIND("$",SUBSTITUTE(C45,"-","$",5))-1),LEN(C45)-LEN(SUBSTITUTE(C45,"-",""))=6,MID(C45,FIND("$",SUBSTITUTE(C45,"-","$",4))+1,FIND("$",SUBSTITUTE(C45,"-","$",5))-FIND("$",SUBSTITUTE(C45,"-","$",4))-1),LEN(C45)-LEN(SUBSTITUTE(C45,"-",""))=5,MID(C45,FIND("$",SUBSTITUTE(C45,"-","$",3))+1,FIND("$",SUBSTITUTE(C45,"-","$",4))-FIND("$",SUBSTITUTE(C45,"-","$",3))-1))</f>
        <v>MSW</v>
      </c>
      <c r="Q45" s="45" t="s">
        <v>473</v>
      </c>
      <c r="R45" s="48"/>
    </row>
    <row r="46" spans="1:18" s="51" customFormat="1" ht="18" customHeight="1">
      <c r="A46" s="56">
        <v>45</v>
      </c>
      <c r="B46" s="179" t="s">
        <v>486</v>
      </c>
      <c r="C46" s="180" t="s">
        <v>487</v>
      </c>
      <c r="D46" s="44" t="str">
        <f t="shared" si="5"/>
        <v>千兆带外管理交换机-H3C S5554S-EI-D</v>
      </c>
      <c r="E46" s="44" t="str">
        <f t="shared" si="0"/>
        <v/>
      </c>
      <c r="F46" s="44" t="s">
        <v>470</v>
      </c>
      <c r="G46" s="179" t="s">
        <v>488</v>
      </c>
      <c r="H46" s="184" t="s">
        <v>321</v>
      </c>
      <c r="I46" s="179" t="s">
        <v>489</v>
      </c>
      <c r="J46" s="58" t="s">
        <v>323</v>
      </c>
      <c r="K46" s="190" t="s">
        <v>322</v>
      </c>
      <c r="L46" s="59" t="str">
        <f t="shared" si="1"/>
        <v>45</v>
      </c>
      <c r="M46" s="59" t="str">
        <f t="shared" si="6"/>
        <v>HH02列03A</v>
      </c>
      <c r="N46" s="59" t="str">
        <f t="shared" si="2"/>
        <v>01</v>
      </c>
      <c r="O46" s="59" t="str">
        <f t="shared" si="3"/>
        <v>101</v>
      </c>
      <c r="P46" s="59" t="str">
        <f t="shared" si="4"/>
        <v>MSW</v>
      </c>
      <c r="Q46" s="45" t="s">
        <v>473</v>
      </c>
      <c r="R46" s="48"/>
    </row>
    <row r="47" spans="1:18" s="51" customFormat="1" ht="18" customHeight="1">
      <c r="A47" s="56">
        <v>46</v>
      </c>
      <c r="B47" s="179" t="s">
        <v>490</v>
      </c>
      <c r="C47" s="180" t="s">
        <v>491</v>
      </c>
      <c r="D47" s="44" t="str">
        <f t="shared" si="5"/>
        <v>千兆带外管理交换机-H3C S5554S-EI-D</v>
      </c>
      <c r="E47" s="44" t="str">
        <f t="shared" si="0"/>
        <v/>
      </c>
      <c r="F47" s="44" t="s">
        <v>470</v>
      </c>
      <c r="G47" s="179" t="s">
        <v>492</v>
      </c>
      <c r="H47" s="184" t="s">
        <v>321</v>
      </c>
      <c r="I47" s="179" t="s">
        <v>493</v>
      </c>
      <c r="J47" s="58" t="s">
        <v>323</v>
      </c>
      <c r="K47" s="190" t="s">
        <v>322</v>
      </c>
      <c r="L47" s="59" t="str">
        <f t="shared" si="1"/>
        <v>42</v>
      </c>
      <c r="M47" s="59" t="str">
        <f t="shared" si="6"/>
        <v>HH03列05A</v>
      </c>
      <c r="N47" s="59" t="str">
        <f t="shared" si="2"/>
        <v>01</v>
      </c>
      <c r="O47" s="59" t="str">
        <f t="shared" si="3"/>
        <v>101</v>
      </c>
      <c r="P47" s="59" t="str">
        <f t="shared" si="4"/>
        <v>MSW</v>
      </c>
      <c r="Q47" s="45" t="s">
        <v>473</v>
      </c>
      <c r="R47" s="48"/>
    </row>
    <row r="48" spans="1:18" s="51" customFormat="1" ht="18" customHeight="1">
      <c r="A48" s="56">
        <v>47</v>
      </c>
      <c r="B48" s="179" t="s">
        <v>494</v>
      </c>
      <c r="C48" s="180" t="s">
        <v>495</v>
      </c>
      <c r="D48" s="44" t="str">
        <f t="shared" si="5"/>
        <v>千兆带外管理交换机-H3C S5554S-EI-D</v>
      </c>
      <c r="E48" s="44" t="str">
        <f t="shared" si="0"/>
        <v/>
      </c>
      <c r="F48" s="44" t="s">
        <v>470</v>
      </c>
      <c r="G48" s="179" t="s">
        <v>496</v>
      </c>
      <c r="H48" s="184" t="s">
        <v>321</v>
      </c>
      <c r="I48" s="179" t="s">
        <v>497</v>
      </c>
      <c r="J48" s="58" t="s">
        <v>323</v>
      </c>
      <c r="K48" s="190" t="s">
        <v>322</v>
      </c>
      <c r="L48" s="59" t="str">
        <f t="shared" si="1"/>
        <v>42</v>
      </c>
      <c r="M48" s="59" t="str">
        <f t="shared" si="6"/>
        <v>HH03列09A</v>
      </c>
      <c r="N48" s="59" t="str">
        <f t="shared" si="2"/>
        <v>01</v>
      </c>
      <c r="O48" s="59" t="str">
        <f t="shared" si="3"/>
        <v>101</v>
      </c>
      <c r="P48" s="59" t="str">
        <f t="shared" si="4"/>
        <v>MSW</v>
      </c>
      <c r="Q48" s="45" t="s">
        <v>473</v>
      </c>
      <c r="R48" s="48"/>
    </row>
    <row r="49" spans="1:18" s="51" customFormat="1" ht="18" customHeight="1">
      <c r="A49" s="56">
        <v>48</v>
      </c>
      <c r="B49" s="179" t="s">
        <v>498</v>
      </c>
      <c r="C49" s="179" t="s">
        <v>499</v>
      </c>
      <c r="D49" s="44" t="str">
        <f t="shared" si="5"/>
        <v>串口交换机-华讯ACS8000</v>
      </c>
      <c r="E49" s="44" t="str">
        <f t="shared" si="0"/>
        <v/>
      </c>
      <c r="F49" s="44" t="s">
        <v>500</v>
      </c>
      <c r="G49" s="189" t="s">
        <v>501</v>
      </c>
      <c r="H49" s="184" t="s">
        <v>321</v>
      </c>
      <c r="I49" s="179" t="s">
        <v>502</v>
      </c>
      <c r="J49" s="58" t="s">
        <v>323</v>
      </c>
      <c r="K49" s="190" t="s">
        <v>322</v>
      </c>
      <c r="L49" s="59" t="str">
        <f t="shared" si="1"/>
        <v>39</v>
      </c>
      <c r="M49" s="59" t="str">
        <f t="shared" si="6"/>
        <v>HH01列03A</v>
      </c>
      <c r="N49" s="59" t="str">
        <f t="shared" si="2"/>
        <v>01</v>
      </c>
      <c r="O49" s="59" t="str">
        <f t="shared" si="3"/>
        <v>101</v>
      </c>
      <c r="P49" s="59" t="str">
        <f t="shared" si="4"/>
        <v>SSW</v>
      </c>
      <c r="Q49" s="45" t="s">
        <v>473</v>
      </c>
      <c r="R49" s="48"/>
    </row>
    <row r="50" spans="1:18" s="51" customFormat="1" ht="18" customHeight="1">
      <c r="A50" s="56">
        <v>49</v>
      </c>
      <c r="B50" s="179" t="s">
        <v>503</v>
      </c>
      <c r="C50" s="179" t="s">
        <v>504</v>
      </c>
      <c r="D50" s="44" t="str">
        <f t="shared" si="5"/>
        <v>串口交换机-华讯ACS8000</v>
      </c>
      <c r="E50" s="44" t="str">
        <f t="shared" si="0"/>
        <v/>
      </c>
      <c r="F50" s="44" t="s">
        <v>500</v>
      </c>
      <c r="G50" s="189" t="s">
        <v>501</v>
      </c>
      <c r="H50" s="184" t="s">
        <v>321</v>
      </c>
      <c r="I50" s="179" t="s">
        <v>505</v>
      </c>
      <c r="J50" s="58" t="s">
        <v>323</v>
      </c>
      <c r="K50" s="190" t="s">
        <v>322</v>
      </c>
      <c r="L50" s="59" t="str">
        <f t="shared" si="1"/>
        <v>45</v>
      </c>
      <c r="M50" s="59" t="str">
        <f t="shared" si="6"/>
        <v>HH02列06A</v>
      </c>
      <c r="N50" s="59" t="str">
        <f t="shared" si="2"/>
        <v>01</v>
      </c>
      <c r="O50" s="59" t="str">
        <f t="shared" si="3"/>
        <v>101</v>
      </c>
      <c r="P50" s="59" t="str">
        <f t="shared" si="4"/>
        <v>SSW</v>
      </c>
      <c r="Q50" s="45" t="s">
        <v>473</v>
      </c>
      <c r="R50" s="48"/>
    </row>
    <row r="51" spans="1:18" s="51" customFormat="1" ht="18" customHeight="1">
      <c r="A51" s="56">
        <v>50</v>
      </c>
      <c r="B51" s="179" t="s">
        <v>506</v>
      </c>
      <c r="C51" s="179" t="s">
        <v>507</v>
      </c>
      <c r="D51" s="44" t="str">
        <f t="shared" si="5"/>
        <v>串口交换机-华讯ACS8000</v>
      </c>
      <c r="E51" s="44" t="str">
        <f>_xlfn.IFS(Q51="独立","",Q51="M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M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H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"-"&amp;Q51&amp;IF(RIGHT(C51,2)=RIGHT(#REF!,2),MID(C51,FIND("^",SUBSTITUTE(C51,"-","^",6)),LEN(C51)-FIND("^",SUBSTITUTE(C51,"-","^",5))+1),MID(C51,FIND("^",SUBSTITUTE(C51,"-","^",6)),LEN(C51)-FIND("^",SUBSTITUTE(C51,"-","^",5))+1)&amp;"_"&amp;RIGHT(#REF!,2)),Q51="H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"-"&amp;Q51&amp;IF(RIGHT(C50,2)=RIGHT(C51,2),MID(C50,FIND("^",SUBSTITUTE(C50,"-","^",6)),LEN(C50)-FIND("^",SUBSTITUTE(C50,"-","^",5))+1),MID(C50,FIND("^",SUBSTITUTE(C50,"-","^",6)),LEN(C50)-FIND("^",SUBSTITUTE(C50,"-","^",5))+1)&amp;"_"&amp;RIGHT(C51,2)),Q51="堆叠1",MID(C51,1,FIND("$",SUBSTITUTE(C51,"-","$",2)))&amp;MID(C51,FIND("%",SUBSTITUTE(C51,"-","%",2))+1,FIND("$",SUBSTITUTE(C51,"-","$",4))-1-FIND("%",SUBSTITUTE(C51,"-","%",2)))&amp;"_"&amp;MID(#REF!,FIND("%",SUBSTITUTE(#REF!,"-","%",2))+1,FIND("$",SUBSTITUTE(#REF!,"-","$",4))-1-FIND("%",SUBSTITUTE(#REF!,"-","%",2)))&amp;"-"&amp;MID(C51,FIND("$",SUBSTITUTE(C51,"-","$",4))+1,FIND("$",SUBSTITUTE(C51,"-","$",6))-FIND("$",SUBSTITUTE(C51,"-","$",4))-1)&amp;IF(RIGHT(C51,2)=RIGHT(#REF!,2),MID(C51,FIND("^",SUBSTITUTE(C51,"-","^",6)),LEN(C51)-FIND("^",SUBSTITUTE(C51,"-","^",5))+1),MID(C51,FIND("^",SUBSTITUTE(C51,"-","^",6)),LEN(C51)-FIND("^",SUBSTITUTE(C51,"-","^",5))+1)&amp;"_"&amp;RIGHT(#REF!,2)),Q51="堆叠2",MID(C50,1,FIND("$",SUBSTITUTE(C50,"-","$",2)))&amp;MID(C50,FIND("%",SUBSTITUTE(C50,"-","%",2))+1,FIND("$",SUBSTITUTE(C50,"-","$",4))-1-FIND("%",SUBSTITUTE(C50,"-","%",2)))&amp;"_"&amp;MID(C51,FIND("%",SUBSTITUTE(C51,"-","%",2))+1,FIND("$",SUBSTITUTE(C51,"-","$",4))-1-FIND("%",SUBSTITUTE(C51,"-","%",2)))&amp;"-"&amp;MID(C50,FIND("$",SUBSTITUTE(C50,"-","$",4))+1,FIND("$",SUBSTITUTE(C50,"-","$",6))-FIND("$",SUBSTITUTE(C50,"-","$",4))-1)&amp;IF(RIGHT(C50,2)=RIGHT(C51,2),MID(C50,FIND("^",SUBSTITUTE(C50,"-","^",6)),LEN(C50)-FIND("^",SUBSTITUTE(C50,"-","^",5))+1),MID(C50,FIND("^",SUBSTITUTE(C50,"-","^",6)),LEN(C50)-FIND("^",SUBSTITUTE(C50,"-","^",5))+1)&amp;"_"&amp;RIGHT(C51,2)))</f>
        <v/>
      </c>
      <c r="F51" s="44" t="s">
        <v>500</v>
      </c>
      <c r="G51" s="189" t="s">
        <v>501</v>
      </c>
      <c r="H51" s="184" t="s">
        <v>321</v>
      </c>
      <c r="I51" s="179" t="s">
        <v>508</v>
      </c>
      <c r="J51" s="58" t="s">
        <v>323</v>
      </c>
      <c r="K51" s="190" t="s">
        <v>322</v>
      </c>
      <c r="L51" s="59" t="str">
        <f t="shared" si="1"/>
        <v>42</v>
      </c>
      <c r="M51" s="59" t="str">
        <f t="shared" si="6"/>
        <v>HH03列07A</v>
      </c>
      <c r="N51" s="59" t="str">
        <f t="shared" si="2"/>
        <v>01</v>
      </c>
      <c r="O51" s="59" t="str">
        <f t="shared" si="3"/>
        <v>101</v>
      </c>
      <c r="P51" s="59" t="str">
        <f t="shared" si="4"/>
        <v>SSW</v>
      </c>
      <c r="Q51" s="45" t="s">
        <v>473</v>
      </c>
      <c r="R51" s="48"/>
    </row>
  </sheetData>
  <phoneticPr fontId="45" type="noConversion"/>
  <conditionalFormatting sqref="G10">
    <cfRule type="duplicateValues" dxfId="9" priority="3"/>
  </conditionalFormatting>
  <conditionalFormatting sqref="G11">
    <cfRule type="duplicateValues" dxfId="8" priority="4"/>
  </conditionalFormatting>
  <conditionalFormatting sqref="G2:G3">
    <cfRule type="duplicateValues" dxfId="7" priority="6"/>
  </conditionalFormatting>
  <conditionalFormatting sqref="G4:G5">
    <cfRule type="duplicateValues" dxfId="6" priority="7"/>
  </conditionalFormatting>
  <conditionalFormatting sqref="G6:G7">
    <cfRule type="duplicateValues" dxfId="5" priority="8"/>
  </conditionalFormatting>
  <conditionalFormatting sqref="G8:G9">
    <cfRule type="duplicateValues" dxfId="4" priority="5"/>
  </conditionalFormatting>
  <conditionalFormatting sqref="G12:G38">
    <cfRule type="duplicateValues" dxfId="3" priority="2"/>
  </conditionalFormatting>
  <conditionalFormatting sqref="G40:G48">
    <cfRule type="duplicateValues" dxfId="2" priority="1"/>
  </conditionalFormatting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231"/>
  <sheetViews>
    <sheetView workbookViewId="0">
      <selection activeCell="E9" sqref="E9"/>
    </sheetView>
  </sheetViews>
  <sheetFormatPr defaultColWidth="9.140625" defaultRowHeight="15.75" customHeight="1" outlineLevelCol="1"/>
  <cols>
    <col min="1" max="1" width="3.5703125" style="30" customWidth="1"/>
    <col min="2" max="2" width="27.7109375" style="31" customWidth="1"/>
    <col min="3" max="3" width="35.5703125" style="30" customWidth="1"/>
    <col min="4" max="4" width="37" style="30" customWidth="1"/>
    <col min="5" max="5" width="20.7109375" style="32" customWidth="1"/>
    <col min="6" max="6" width="20.5703125" style="33" customWidth="1"/>
    <col min="7" max="7" width="10" style="34" customWidth="1" outlineLevel="1"/>
    <col min="8" max="8" width="12.42578125" style="34" customWidth="1" outlineLevel="1"/>
    <col min="9" max="9" width="15" style="34" customWidth="1" outlineLevel="1"/>
    <col min="10" max="10" width="14.5703125" style="34" customWidth="1" outlineLevel="1"/>
    <col min="11" max="11" width="7.7109375" style="36" customWidth="1"/>
    <col min="12" max="12" width="20.42578125" style="37" customWidth="1" outlineLevel="1"/>
    <col min="13" max="13" width="14.7109375" style="38" customWidth="1" outlineLevel="1"/>
    <col min="14" max="14" width="12.28515625" style="30" customWidth="1"/>
    <col min="15" max="15" width="10.42578125" style="34" customWidth="1"/>
    <col min="16" max="16" width="11.140625" style="34" customWidth="1"/>
    <col min="17" max="17" width="16.140625" style="34" customWidth="1"/>
    <col min="18" max="18" width="15.42578125" style="34" customWidth="1"/>
    <col min="19" max="19" width="6.7109375" style="34" customWidth="1"/>
    <col min="20" max="20" width="6.42578125" style="34" customWidth="1"/>
    <col min="21" max="21" width="7.7109375" style="34" customWidth="1"/>
    <col min="22" max="22" width="4" style="35" customWidth="1"/>
    <col min="23" max="23" width="5.5703125" style="34" customWidth="1"/>
    <col min="24" max="24" width="20" style="30" customWidth="1"/>
    <col min="25" max="25" width="11.5703125" style="30" customWidth="1"/>
    <col min="26" max="248" width="9" style="30" customWidth="1"/>
  </cols>
  <sheetData>
    <row r="1" spans="1:248" s="29" customFormat="1" ht="28.9">
      <c r="A1" s="39" t="s">
        <v>65</v>
      </c>
      <c r="B1" s="40" t="s">
        <v>509</v>
      </c>
      <c r="C1" s="40" t="s">
        <v>303</v>
      </c>
      <c r="D1" s="55" t="s">
        <v>510</v>
      </c>
      <c r="E1" s="40" t="s">
        <v>306</v>
      </c>
      <c r="F1" s="41" t="s">
        <v>511</v>
      </c>
      <c r="G1" s="122" t="s">
        <v>512</v>
      </c>
      <c r="H1" s="122" t="s">
        <v>513</v>
      </c>
      <c r="I1" s="122" t="s">
        <v>514</v>
      </c>
      <c r="J1" s="122" t="s">
        <v>515</v>
      </c>
      <c r="K1" s="41" t="s">
        <v>308</v>
      </c>
      <c r="L1" s="41" t="s">
        <v>309</v>
      </c>
      <c r="M1" s="41" t="s">
        <v>310</v>
      </c>
      <c r="N1" s="41" t="s">
        <v>516</v>
      </c>
      <c r="O1" s="46" t="s">
        <v>517</v>
      </c>
      <c r="P1" s="46" t="s">
        <v>518</v>
      </c>
      <c r="Q1" s="41" t="s">
        <v>519</v>
      </c>
      <c r="R1" s="41" t="s">
        <v>520</v>
      </c>
      <c r="S1" s="46" t="s">
        <v>312</v>
      </c>
      <c r="T1" s="46" t="s">
        <v>313</v>
      </c>
      <c r="U1" s="46" t="s">
        <v>521</v>
      </c>
      <c r="V1" s="46" t="s">
        <v>49</v>
      </c>
      <c r="W1" s="46" t="s">
        <v>522</v>
      </c>
      <c r="X1" s="113" t="s">
        <v>317</v>
      </c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0"/>
      <c r="FU1" s="110"/>
      <c r="FV1" s="110"/>
      <c r="FW1" s="110"/>
      <c r="FX1" s="110"/>
      <c r="FY1" s="110"/>
      <c r="FZ1" s="110"/>
      <c r="GA1" s="110"/>
      <c r="GB1" s="110"/>
      <c r="GC1" s="110"/>
      <c r="GD1" s="110"/>
      <c r="GE1" s="110"/>
      <c r="GF1" s="110"/>
      <c r="GG1" s="110"/>
      <c r="GH1" s="110"/>
      <c r="GI1" s="110"/>
      <c r="GJ1" s="110"/>
      <c r="GK1" s="110"/>
      <c r="GL1" s="110"/>
      <c r="GM1" s="110"/>
      <c r="GN1" s="110"/>
      <c r="GO1" s="110"/>
      <c r="GP1" s="110"/>
      <c r="GQ1" s="110"/>
      <c r="GR1" s="110"/>
      <c r="GS1" s="110"/>
      <c r="GT1" s="110"/>
      <c r="GU1" s="110"/>
      <c r="GV1" s="110"/>
      <c r="GW1" s="110"/>
      <c r="GX1" s="110"/>
      <c r="GY1" s="110"/>
      <c r="GZ1" s="110"/>
      <c r="HA1" s="110"/>
      <c r="HB1" s="110"/>
      <c r="HC1" s="110"/>
      <c r="HD1" s="110"/>
      <c r="HE1" s="110"/>
      <c r="HF1" s="110"/>
      <c r="HG1" s="110"/>
      <c r="HH1" s="110"/>
      <c r="HI1" s="110"/>
      <c r="HJ1" s="110"/>
      <c r="HK1" s="110"/>
      <c r="HL1" s="110"/>
      <c r="HM1" s="110"/>
      <c r="HN1" s="110"/>
      <c r="HO1" s="110"/>
      <c r="HP1" s="110"/>
      <c r="HQ1" s="110"/>
      <c r="HR1" s="110"/>
      <c r="HS1" s="110"/>
      <c r="HT1" s="110"/>
      <c r="HU1" s="110"/>
      <c r="HV1" s="110"/>
      <c r="HW1" s="110"/>
      <c r="HX1" s="110"/>
      <c r="HY1" s="110"/>
      <c r="HZ1" s="110"/>
      <c r="IA1" s="110"/>
      <c r="IB1" s="110"/>
      <c r="IC1" s="110"/>
      <c r="ID1" s="110"/>
      <c r="IE1" s="110"/>
      <c r="IF1" s="110"/>
      <c r="IG1" s="110"/>
      <c r="IH1" s="110"/>
      <c r="II1" s="110"/>
      <c r="IJ1" s="110"/>
      <c r="IK1" s="110"/>
      <c r="IL1" s="110"/>
      <c r="IM1" s="110"/>
      <c r="IN1" s="110"/>
    </row>
    <row r="2" spans="1:248" s="8" customFormat="1" ht="18" customHeight="1">
      <c r="A2" s="42">
        <v>1</v>
      </c>
      <c r="B2" s="181" t="s">
        <v>523</v>
      </c>
      <c r="C2" s="180" t="s">
        <v>524</v>
      </c>
      <c r="D2" s="43" t="str">
        <f>IF(LEN(B2)-LEN(SUBSTITUTE(B2,"-",""))&lt;&gt;1,MID(B2,1,FIND("$",SUBSTITUTE(B2,"-","$",LEN(B2)-LEN(SUBSTITUTE(B2,"-",""))),1)-1),MID(B2,1,FIND("-",B2,1)-1))&amp;"-"&amp;E2&amp;IF(X2="","","-"&amp;X2)</f>
        <v>标准型存储服务器-H3C R4300G3-存储</v>
      </c>
      <c r="E2" s="183" t="s">
        <v>525</v>
      </c>
      <c r="F2" s="184" t="s">
        <v>526</v>
      </c>
      <c r="G2" s="191">
        <v>2110</v>
      </c>
      <c r="H2" s="183" t="s">
        <v>527</v>
      </c>
      <c r="I2" s="183" t="s">
        <v>323</v>
      </c>
      <c r="J2" s="183" t="s">
        <v>528</v>
      </c>
      <c r="K2" s="191">
        <v>2161</v>
      </c>
      <c r="L2" s="183" t="s">
        <v>529</v>
      </c>
      <c r="M2" s="183" t="s">
        <v>530</v>
      </c>
      <c r="N2" s="183" t="s">
        <v>531</v>
      </c>
      <c r="O2" s="42"/>
      <c r="P2" s="42"/>
      <c r="Q2" s="42" t="s">
        <v>532</v>
      </c>
      <c r="R2" s="42" t="s">
        <v>533</v>
      </c>
      <c r="S2" s="114" t="str">
        <f t="shared" ref="S2:S65" si="0">RIGHT(C2,2)</f>
        <v>09</v>
      </c>
      <c r="T2" s="114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HH列05</v>
      </c>
      <c r="U2" s="114" t="str">
        <f t="shared" ref="U2:U65" si="1">MID(C2,FIND("$",SUBSTITUTE(C2,"-","$",_xlfn.IFS(LEN(C2)-LEN(SUBSTITUTE(C2,"-",""))=7,7,LEN(C2)-LEN(SUBSTITUTE(C2,"-",""))=6,6,LEN(C2)-LEN(SUBSTITUTE(C2,"-",""))=5,5)))+1,2)</f>
        <v>04</v>
      </c>
      <c r="V2" s="114" t="str">
        <f>MID(C2,FIND("$",SUBSTITUTE(C2,"-","$",1))+1,FIND("$",SUBSTITUTE(C2,"-","$",1))-2)</f>
        <v>101</v>
      </c>
      <c r="W2" s="47"/>
      <c r="X2" s="114" t="s">
        <v>534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18" customHeight="1">
      <c r="A3" s="42">
        <v>2</v>
      </c>
      <c r="B3" s="181" t="s">
        <v>535</v>
      </c>
      <c r="C3" s="180" t="s">
        <v>536</v>
      </c>
      <c r="D3" s="43" t="str">
        <f t="shared" ref="D3:D66" si="2">IF(LEN(B3)-LEN(SUBSTITUTE(B3,"-",""))&lt;&gt;1,MID(B3,1,FIND("$",SUBSTITUTE(B3,"-","$",LEN(B3)-LEN(SUBSTITUTE(B3,"-",""))),1)-1),MID(B3,1,FIND("-",B3,1)-1))&amp;"-"&amp;E3&amp;IF(X3="","","-"&amp;X3)</f>
        <v>标准型存储服务器-H3C R4300G3-存储</v>
      </c>
      <c r="E3" s="183" t="s">
        <v>91</v>
      </c>
      <c r="F3" s="184" t="s">
        <v>537</v>
      </c>
      <c r="G3" s="191">
        <v>2110</v>
      </c>
      <c r="H3" s="183" t="s">
        <v>538</v>
      </c>
      <c r="I3" s="183" t="s">
        <v>323</v>
      </c>
      <c r="J3" s="183" t="s">
        <v>528</v>
      </c>
      <c r="K3" s="191">
        <v>2161</v>
      </c>
      <c r="L3" s="183" t="s">
        <v>539</v>
      </c>
      <c r="M3" s="183" t="s">
        <v>530</v>
      </c>
      <c r="N3" s="183" t="s">
        <v>531</v>
      </c>
      <c r="O3" s="42"/>
      <c r="P3" s="42"/>
      <c r="Q3" s="42" t="s">
        <v>532</v>
      </c>
      <c r="R3" s="42" t="s">
        <v>533</v>
      </c>
      <c r="S3" s="114" t="str">
        <f t="shared" si="0"/>
        <v>14</v>
      </c>
      <c r="T3" s="114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HH列05</v>
      </c>
      <c r="U3" s="114" t="str">
        <f t="shared" si="1"/>
        <v>04</v>
      </c>
      <c r="V3" s="114" t="str">
        <f t="shared" ref="V3:V49" si="4">MID(C3,FIND("$",SUBSTITUTE(C3,"-","$",1))+1,FIND("$",SUBSTITUTE(C3,"-","$",1))-2)</f>
        <v>101</v>
      </c>
      <c r="W3" s="47"/>
      <c r="X3" s="114" t="s">
        <v>534</v>
      </c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4" spans="1:248" s="8" customFormat="1" ht="18" customHeight="1">
      <c r="A4" s="42">
        <v>3</v>
      </c>
      <c r="B4" s="181" t="s">
        <v>540</v>
      </c>
      <c r="C4" s="180" t="s">
        <v>541</v>
      </c>
      <c r="D4" s="43" t="str">
        <f t="shared" si="2"/>
        <v>标准型存储服务器-H3C R4300G3-存储</v>
      </c>
      <c r="E4" s="183" t="s">
        <v>91</v>
      </c>
      <c r="F4" s="184" t="s">
        <v>542</v>
      </c>
      <c r="G4" s="191">
        <v>2110</v>
      </c>
      <c r="H4" s="183" t="s">
        <v>543</v>
      </c>
      <c r="I4" s="183" t="s">
        <v>323</v>
      </c>
      <c r="J4" s="183" t="s">
        <v>528</v>
      </c>
      <c r="K4" s="191">
        <v>2161</v>
      </c>
      <c r="L4" s="183" t="s">
        <v>544</v>
      </c>
      <c r="M4" s="183" t="s">
        <v>530</v>
      </c>
      <c r="N4" s="183" t="s">
        <v>531</v>
      </c>
      <c r="O4" s="42"/>
      <c r="P4" s="42"/>
      <c r="Q4" s="42" t="s">
        <v>532</v>
      </c>
      <c r="R4" s="42" t="s">
        <v>533</v>
      </c>
      <c r="S4" s="114" t="str">
        <f t="shared" si="0"/>
        <v>19</v>
      </c>
      <c r="T4" s="114" t="str">
        <f t="shared" si="3"/>
        <v>HH列05</v>
      </c>
      <c r="U4" s="114" t="str">
        <f t="shared" si="1"/>
        <v>04</v>
      </c>
      <c r="V4" s="114" t="str">
        <f t="shared" si="4"/>
        <v>101</v>
      </c>
      <c r="W4" s="47"/>
      <c r="X4" s="114" t="s">
        <v>534</v>
      </c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</row>
    <row r="5" spans="1:248" s="8" customFormat="1" ht="18" customHeight="1">
      <c r="A5" s="42">
        <v>4</v>
      </c>
      <c r="B5" s="181" t="s">
        <v>545</v>
      </c>
      <c r="C5" s="180" t="s">
        <v>546</v>
      </c>
      <c r="D5" s="43" t="str">
        <f t="shared" si="2"/>
        <v>标准型存储服务器-H3C R4300G3-存储</v>
      </c>
      <c r="E5" s="183" t="s">
        <v>91</v>
      </c>
      <c r="F5" s="184" t="s">
        <v>547</v>
      </c>
      <c r="G5" s="191">
        <v>2110</v>
      </c>
      <c r="H5" s="183" t="s">
        <v>548</v>
      </c>
      <c r="I5" s="183" t="s">
        <v>323</v>
      </c>
      <c r="J5" s="183" t="s">
        <v>528</v>
      </c>
      <c r="K5" s="191">
        <v>2161</v>
      </c>
      <c r="L5" s="183" t="s">
        <v>549</v>
      </c>
      <c r="M5" s="183" t="s">
        <v>530</v>
      </c>
      <c r="N5" s="183" t="s">
        <v>531</v>
      </c>
      <c r="O5" s="42"/>
      <c r="P5" s="42"/>
      <c r="Q5" s="42" t="s">
        <v>532</v>
      </c>
      <c r="R5" s="42" t="s">
        <v>533</v>
      </c>
      <c r="S5" s="114" t="str">
        <f t="shared" si="0"/>
        <v>24</v>
      </c>
      <c r="T5" s="114" t="str">
        <f t="shared" si="3"/>
        <v>HH列05</v>
      </c>
      <c r="U5" s="114" t="str">
        <f t="shared" si="1"/>
        <v>04</v>
      </c>
      <c r="V5" s="114" t="str">
        <f t="shared" si="4"/>
        <v>101</v>
      </c>
      <c r="W5" s="47"/>
      <c r="X5" s="114" t="s">
        <v>534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</row>
    <row r="6" spans="1:248" s="8" customFormat="1" ht="18" customHeight="1">
      <c r="A6" s="42">
        <v>5</v>
      </c>
      <c r="B6" s="181" t="s">
        <v>550</v>
      </c>
      <c r="C6" s="180" t="s">
        <v>551</v>
      </c>
      <c r="D6" s="43" t="str">
        <f t="shared" si="2"/>
        <v>标准型存储服务器-H3C R4300G3-存储</v>
      </c>
      <c r="E6" s="183" t="s">
        <v>91</v>
      </c>
      <c r="F6" s="184" t="s">
        <v>552</v>
      </c>
      <c r="G6" s="191">
        <v>2110</v>
      </c>
      <c r="H6" s="183" t="s">
        <v>553</v>
      </c>
      <c r="I6" s="183" t="s">
        <v>323</v>
      </c>
      <c r="J6" s="183" t="s">
        <v>528</v>
      </c>
      <c r="K6" s="191">
        <v>2161</v>
      </c>
      <c r="L6" s="183" t="s">
        <v>554</v>
      </c>
      <c r="M6" s="183" t="s">
        <v>530</v>
      </c>
      <c r="N6" s="183" t="s">
        <v>531</v>
      </c>
      <c r="O6" s="42"/>
      <c r="P6" s="42"/>
      <c r="Q6" s="42" t="s">
        <v>532</v>
      </c>
      <c r="R6" s="42" t="s">
        <v>533</v>
      </c>
      <c r="S6" s="114" t="str">
        <f t="shared" si="0"/>
        <v>03</v>
      </c>
      <c r="T6" s="114" t="str">
        <f t="shared" si="3"/>
        <v>HH列04</v>
      </c>
      <c r="U6" s="114" t="str">
        <f t="shared" si="1"/>
        <v>04</v>
      </c>
      <c r="V6" s="114" t="str">
        <f t="shared" si="4"/>
        <v>101</v>
      </c>
      <c r="W6" s="47"/>
      <c r="X6" s="114" t="s">
        <v>534</v>
      </c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</row>
    <row r="7" spans="1:248" s="8" customFormat="1" ht="18" customHeight="1">
      <c r="A7" s="42">
        <v>6</v>
      </c>
      <c r="B7" s="181" t="s">
        <v>555</v>
      </c>
      <c r="C7" s="180" t="s">
        <v>556</v>
      </c>
      <c r="D7" s="43" t="str">
        <f t="shared" si="2"/>
        <v>标准型存储服务器-H3C R4300G3-存储</v>
      </c>
      <c r="E7" s="183" t="s">
        <v>91</v>
      </c>
      <c r="F7" s="184" t="s">
        <v>557</v>
      </c>
      <c r="G7" s="191">
        <v>2110</v>
      </c>
      <c r="H7" s="183" t="s">
        <v>558</v>
      </c>
      <c r="I7" s="183" t="s">
        <v>323</v>
      </c>
      <c r="J7" s="183" t="s">
        <v>528</v>
      </c>
      <c r="K7" s="191">
        <v>2161</v>
      </c>
      <c r="L7" s="183" t="s">
        <v>559</v>
      </c>
      <c r="M7" s="183" t="s">
        <v>530</v>
      </c>
      <c r="N7" s="183" t="s">
        <v>531</v>
      </c>
      <c r="O7" s="42"/>
      <c r="P7" s="42"/>
      <c r="Q7" s="42" t="s">
        <v>532</v>
      </c>
      <c r="R7" s="42" t="s">
        <v>533</v>
      </c>
      <c r="S7" s="114" t="str">
        <f t="shared" si="0"/>
        <v>08</v>
      </c>
      <c r="T7" s="114" t="str">
        <f t="shared" si="3"/>
        <v>HH列04</v>
      </c>
      <c r="U7" s="114" t="str">
        <f t="shared" si="1"/>
        <v>04</v>
      </c>
      <c r="V7" s="114" t="str">
        <f t="shared" si="4"/>
        <v>101</v>
      </c>
      <c r="W7" s="47"/>
      <c r="X7" s="114" t="s">
        <v>534</v>
      </c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</row>
    <row r="8" spans="1:248" s="8" customFormat="1" ht="18" customHeight="1">
      <c r="A8" s="42">
        <v>7</v>
      </c>
      <c r="B8" s="181" t="s">
        <v>560</v>
      </c>
      <c r="C8" s="180" t="s">
        <v>561</v>
      </c>
      <c r="D8" s="43" t="str">
        <f t="shared" si="2"/>
        <v>标准型存储服务器-H3C R4300G3-存储</v>
      </c>
      <c r="E8" s="183" t="s">
        <v>91</v>
      </c>
      <c r="F8" s="184" t="s">
        <v>562</v>
      </c>
      <c r="G8" s="191">
        <v>2110</v>
      </c>
      <c r="H8" s="183" t="s">
        <v>563</v>
      </c>
      <c r="I8" s="183" t="s">
        <v>323</v>
      </c>
      <c r="J8" s="183" t="s">
        <v>528</v>
      </c>
      <c r="K8" s="191">
        <v>2161</v>
      </c>
      <c r="L8" s="183" t="s">
        <v>564</v>
      </c>
      <c r="M8" s="183" t="s">
        <v>530</v>
      </c>
      <c r="N8" s="183" t="s">
        <v>531</v>
      </c>
      <c r="O8" s="42"/>
      <c r="P8" s="42"/>
      <c r="Q8" s="42" t="s">
        <v>532</v>
      </c>
      <c r="R8" s="42" t="s">
        <v>533</v>
      </c>
      <c r="S8" s="114" t="str">
        <f t="shared" si="0"/>
        <v>13</v>
      </c>
      <c r="T8" s="114" t="str">
        <f t="shared" si="3"/>
        <v>HH列04</v>
      </c>
      <c r="U8" s="114" t="str">
        <f t="shared" si="1"/>
        <v>04</v>
      </c>
      <c r="V8" s="114" t="str">
        <f t="shared" si="4"/>
        <v>101</v>
      </c>
      <c r="W8" s="47"/>
      <c r="X8" s="114" t="s">
        <v>534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</row>
    <row r="9" spans="1:248" s="8" customFormat="1" ht="18" customHeight="1">
      <c r="A9" s="42">
        <v>8</v>
      </c>
      <c r="B9" s="181" t="s">
        <v>565</v>
      </c>
      <c r="C9" s="180" t="s">
        <v>566</v>
      </c>
      <c r="D9" s="43" t="str">
        <f t="shared" si="2"/>
        <v>标准型存储服务器-H3C R4300G3-存储</v>
      </c>
      <c r="E9" s="183" t="s">
        <v>91</v>
      </c>
      <c r="F9" s="184" t="s">
        <v>567</v>
      </c>
      <c r="G9" s="191">
        <v>2110</v>
      </c>
      <c r="H9" s="183" t="s">
        <v>568</v>
      </c>
      <c r="I9" s="183" t="s">
        <v>323</v>
      </c>
      <c r="J9" s="183" t="s">
        <v>528</v>
      </c>
      <c r="K9" s="191">
        <v>2161</v>
      </c>
      <c r="L9" s="183" t="s">
        <v>569</v>
      </c>
      <c r="M9" s="183" t="s">
        <v>530</v>
      </c>
      <c r="N9" s="183" t="s">
        <v>531</v>
      </c>
      <c r="O9" s="42"/>
      <c r="P9" s="42"/>
      <c r="Q9" s="42" t="s">
        <v>532</v>
      </c>
      <c r="R9" s="42" t="s">
        <v>533</v>
      </c>
      <c r="S9" s="114" t="str">
        <f t="shared" si="0"/>
        <v>18</v>
      </c>
      <c r="T9" s="114" t="str">
        <f t="shared" si="3"/>
        <v>HH列04</v>
      </c>
      <c r="U9" s="114" t="str">
        <f t="shared" si="1"/>
        <v>04</v>
      </c>
      <c r="V9" s="114" t="str">
        <f t="shared" si="4"/>
        <v>101</v>
      </c>
      <c r="W9" s="47"/>
      <c r="X9" s="114" t="s">
        <v>534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</row>
    <row r="10" spans="1:248" s="8" customFormat="1" ht="18" customHeight="1">
      <c r="A10" s="42">
        <v>9</v>
      </c>
      <c r="B10" s="181" t="s">
        <v>570</v>
      </c>
      <c r="C10" s="180" t="s">
        <v>571</v>
      </c>
      <c r="D10" s="43" t="str">
        <f t="shared" si="2"/>
        <v>标准型存储服务器-H3C R4300G3-存储</v>
      </c>
      <c r="E10" s="183" t="s">
        <v>91</v>
      </c>
      <c r="F10" s="184" t="s">
        <v>572</v>
      </c>
      <c r="G10" s="191">
        <v>2110</v>
      </c>
      <c r="H10" s="183" t="s">
        <v>573</v>
      </c>
      <c r="I10" s="183" t="s">
        <v>323</v>
      </c>
      <c r="J10" s="183" t="s">
        <v>528</v>
      </c>
      <c r="K10" s="191">
        <v>2161</v>
      </c>
      <c r="L10" s="183" t="s">
        <v>574</v>
      </c>
      <c r="M10" s="183" t="s">
        <v>530</v>
      </c>
      <c r="N10" s="183" t="s">
        <v>531</v>
      </c>
      <c r="O10" s="42"/>
      <c r="P10" s="42"/>
      <c r="Q10" s="42" t="s">
        <v>532</v>
      </c>
      <c r="R10" s="42" t="s">
        <v>533</v>
      </c>
      <c r="S10" s="114" t="str">
        <f t="shared" si="0"/>
        <v>23</v>
      </c>
      <c r="T10" s="114" t="str">
        <f t="shared" si="3"/>
        <v>HH列04</v>
      </c>
      <c r="U10" s="114" t="str">
        <f t="shared" si="1"/>
        <v>04</v>
      </c>
      <c r="V10" s="114" t="str">
        <f t="shared" si="4"/>
        <v>101</v>
      </c>
      <c r="W10" s="47"/>
      <c r="X10" s="114" t="s">
        <v>534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</row>
    <row r="11" spans="1:248" s="8" customFormat="1" ht="18" customHeight="1">
      <c r="A11" s="42">
        <v>10</v>
      </c>
      <c r="B11" s="181" t="s">
        <v>575</v>
      </c>
      <c r="C11" s="180" t="s">
        <v>576</v>
      </c>
      <c r="D11" s="43" t="str">
        <f t="shared" si="2"/>
        <v>标准型存储服务器-H3C R4300G3-存储</v>
      </c>
      <c r="E11" s="183" t="s">
        <v>91</v>
      </c>
      <c r="F11" s="184" t="s">
        <v>577</v>
      </c>
      <c r="G11" s="191">
        <v>2110</v>
      </c>
      <c r="H11" s="183" t="s">
        <v>578</v>
      </c>
      <c r="I11" s="183" t="s">
        <v>323</v>
      </c>
      <c r="J11" s="183" t="s">
        <v>528</v>
      </c>
      <c r="K11" s="191">
        <v>2161</v>
      </c>
      <c r="L11" s="183" t="s">
        <v>579</v>
      </c>
      <c r="M11" s="183" t="s">
        <v>530</v>
      </c>
      <c r="N11" s="183" t="s">
        <v>531</v>
      </c>
      <c r="O11" s="42"/>
      <c r="P11" s="42"/>
      <c r="Q11" s="42" t="s">
        <v>532</v>
      </c>
      <c r="R11" s="42" t="s">
        <v>533</v>
      </c>
      <c r="S11" s="114" t="str">
        <f t="shared" si="0"/>
        <v>28</v>
      </c>
      <c r="T11" s="114" t="str">
        <f t="shared" si="3"/>
        <v>HH列04</v>
      </c>
      <c r="U11" s="114" t="str">
        <f t="shared" si="1"/>
        <v>04</v>
      </c>
      <c r="V11" s="114" t="str">
        <f t="shared" si="4"/>
        <v>101</v>
      </c>
      <c r="W11" s="47"/>
      <c r="X11" s="114" t="s">
        <v>534</v>
      </c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</row>
    <row r="12" spans="1:248" s="8" customFormat="1" ht="18" customHeight="1">
      <c r="A12" s="42">
        <v>11</v>
      </c>
      <c r="B12" s="181" t="s">
        <v>580</v>
      </c>
      <c r="C12" s="180" t="s">
        <v>581</v>
      </c>
      <c r="D12" s="43" t="str">
        <f t="shared" si="2"/>
        <v>标准型存储服务器-H3C R4300G3-存储</v>
      </c>
      <c r="E12" s="183" t="s">
        <v>91</v>
      </c>
      <c r="F12" s="184" t="s">
        <v>582</v>
      </c>
      <c r="G12" s="191">
        <v>2110</v>
      </c>
      <c r="H12" s="183" t="s">
        <v>583</v>
      </c>
      <c r="I12" s="183" t="s">
        <v>323</v>
      </c>
      <c r="J12" s="183" t="s">
        <v>528</v>
      </c>
      <c r="K12" s="191">
        <v>2161</v>
      </c>
      <c r="L12" s="183" t="s">
        <v>584</v>
      </c>
      <c r="M12" s="183" t="s">
        <v>530</v>
      </c>
      <c r="N12" s="183" t="s">
        <v>531</v>
      </c>
      <c r="O12" s="42"/>
      <c r="P12" s="42"/>
      <c r="Q12" s="42" t="s">
        <v>532</v>
      </c>
      <c r="R12" s="42" t="s">
        <v>533</v>
      </c>
      <c r="S12" s="114" t="str">
        <f t="shared" si="0"/>
        <v>03</v>
      </c>
      <c r="T12" s="114" t="str">
        <f t="shared" si="3"/>
        <v>HH列03</v>
      </c>
      <c r="U12" s="114" t="str">
        <f t="shared" si="1"/>
        <v>04</v>
      </c>
      <c r="V12" s="114" t="str">
        <f t="shared" si="4"/>
        <v>101</v>
      </c>
      <c r="W12" s="47"/>
      <c r="X12" s="114" t="s">
        <v>534</v>
      </c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</row>
    <row r="13" spans="1:248" s="8" customFormat="1" ht="18" customHeight="1">
      <c r="A13" s="42">
        <v>12</v>
      </c>
      <c r="B13" s="181" t="s">
        <v>585</v>
      </c>
      <c r="C13" s="180" t="s">
        <v>586</v>
      </c>
      <c r="D13" s="43" t="str">
        <f t="shared" si="2"/>
        <v>标准型存储服务器-H3C R4300G3-存储</v>
      </c>
      <c r="E13" s="183" t="s">
        <v>91</v>
      </c>
      <c r="F13" s="184" t="s">
        <v>587</v>
      </c>
      <c r="G13" s="191">
        <v>2110</v>
      </c>
      <c r="H13" s="183" t="s">
        <v>588</v>
      </c>
      <c r="I13" s="183" t="s">
        <v>323</v>
      </c>
      <c r="J13" s="183" t="s">
        <v>528</v>
      </c>
      <c r="K13" s="191">
        <v>2161</v>
      </c>
      <c r="L13" s="183" t="s">
        <v>589</v>
      </c>
      <c r="M13" s="183" t="s">
        <v>530</v>
      </c>
      <c r="N13" s="183" t="s">
        <v>531</v>
      </c>
      <c r="O13" s="42"/>
      <c r="P13" s="42"/>
      <c r="Q13" s="42" t="s">
        <v>532</v>
      </c>
      <c r="R13" s="42" t="s">
        <v>533</v>
      </c>
      <c r="S13" s="114" t="str">
        <f t="shared" si="0"/>
        <v>08</v>
      </c>
      <c r="T13" s="114" t="str">
        <f t="shared" si="3"/>
        <v>HH列03</v>
      </c>
      <c r="U13" s="114" t="str">
        <f t="shared" si="1"/>
        <v>04</v>
      </c>
      <c r="V13" s="114" t="str">
        <f t="shared" si="4"/>
        <v>101</v>
      </c>
      <c r="W13" s="47"/>
      <c r="X13" s="114" t="s">
        <v>534</v>
      </c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</row>
    <row r="14" spans="1:248" s="8" customFormat="1" ht="18" customHeight="1">
      <c r="A14" s="42">
        <v>13</v>
      </c>
      <c r="B14" s="181" t="s">
        <v>590</v>
      </c>
      <c r="C14" s="180" t="s">
        <v>591</v>
      </c>
      <c r="D14" s="43" t="str">
        <f t="shared" si="2"/>
        <v>标准型存储服务器-H3C R4300G3-存储</v>
      </c>
      <c r="E14" s="183" t="s">
        <v>91</v>
      </c>
      <c r="F14" s="184" t="s">
        <v>592</v>
      </c>
      <c r="G14" s="191">
        <v>2110</v>
      </c>
      <c r="H14" s="183" t="s">
        <v>593</v>
      </c>
      <c r="I14" s="183" t="s">
        <v>323</v>
      </c>
      <c r="J14" s="183" t="s">
        <v>528</v>
      </c>
      <c r="K14" s="191">
        <v>2161</v>
      </c>
      <c r="L14" s="183" t="s">
        <v>594</v>
      </c>
      <c r="M14" s="183" t="s">
        <v>530</v>
      </c>
      <c r="N14" s="183" t="s">
        <v>531</v>
      </c>
      <c r="O14" s="42"/>
      <c r="P14" s="42"/>
      <c r="Q14" s="42" t="s">
        <v>532</v>
      </c>
      <c r="R14" s="42" t="s">
        <v>533</v>
      </c>
      <c r="S14" s="114" t="str">
        <f t="shared" si="0"/>
        <v>13</v>
      </c>
      <c r="T14" s="114" t="str">
        <f t="shared" si="3"/>
        <v>HH列03</v>
      </c>
      <c r="U14" s="114" t="str">
        <f t="shared" si="1"/>
        <v>04</v>
      </c>
      <c r="V14" s="114" t="str">
        <f t="shared" si="4"/>
        <v>101</v>
      </c>
      <c r="W14" s="47"/>
      <c r="X14" s="114" t="s">
        <v>534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</row>
    <row r="15" spans="1:248" s="8" customFormat="1" ht="18" customHeight="1">
      <c r="A15" s="42">
        <v>14</v>
      </c>
      <c r="B15" s="181" t="s">
        <v>595</v>
      </c>
      <c r="C15" s="180" t="s">
        <v>596</v>
      </c>
      <c r="D15" s="43" t="str">
        <f t="shared" si="2"/>
        <v>标准型存储服务器-H3C R4300G3-存储</v>
      </c>
      <c r="E15" s="183" t="s">
        <v>91</v>
      </c>
      <c r="F15" s="184" t="s">
        <v>597</v>
      </c>
      <c r="G15" s="191">
        <v>2110</v>
      </c>
      <c r="H15" s="183" t="s">
        <v>598</v>
      </c>
      <c r="I15" s="183" t="s">
        <v>323</v>
      </c>
      <c r="J15" s="183" t="s">
        <v>528</v>
      </c>
      <c r="K15" s="191">
        <v>2161</v>
      </c>
      <c r="L15" s="183" t="s">
        <v>599</v>
      </c>
      <c r="M15" s="183" t="s">
        <v>530</v>
      </c>
      <c r="N15" s="183" t="s">
        <v>531</v>
      </c>
      <c r="O15" s="42"/>
      <c r="P15" s="42"/>
      <c r="Q15" s="42" t="s">
        <v>532</v>
      </c>
      <c r="R15" s="42" t="s">
        <v>533</v>
      </c>
      <c r="S15" s="114" t="str">
        <f t="shared" si="0"/>
        <v>18</v>
      </c>
      <c r="T15" s="114" t="str">
        <f t="shared" si="3"/>
        <v>HH列03</v>
      </c>
      <c r="U15" s="114" t="str">
        <f t="shared" si="1"/>
        <v>04</v>
      </c>
      <c r="V15" s="114" t="str">
        <f t="shared" si="4"/>
        <v>101</v>
      </c>
      <c r="W15" s="47"/>
      <c r="X15" s="114" t="s">
        <v>534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</row>
    <row r="16" spans="1:248" s="8" customFormat="1" ht="18" customHeight="1">
      <c r="A16" s="42">
        <v>15</v>
      </c>
      <c r="B16" s="181" t="s">
        <v>600</v>
      </c>
      <c r="C16" s="180" t="s">
        <v>601</v>
      </c>
      <c r="D16" s="43" t="str">
        <f t="shared" si="2"/>
        <v>标准型存储服务器-H3C R4300G3-存储</v>
      </c>
      <c r="E16" s="183" t="s">
        <v>91</v>
      </c>
      <c r="F16" s="184" t="s">
        <v>602</v>
      </c>
      <c r="G16" s="191">
        <v>2110</v>
      </c>
      <c r="H16" s="183" t="s">
        <v>603</v>
      </c>
      <c r="I16" s="183" t="s">
        <v>323</v>
      </c>
      <c r="J16" s="183" t="s">
        <v>528</v>
      </c>
      <c r="K16" s="191">
        <v>2161</v>
      </c>
      <c r="L16" s="183" t="s">
        <v>604</v>
      </c>
      <c r="M16" s="183" t="s">
        <v>530</v>
      </c>
      <c r="N16" s="183" t="s">
        <v>531</v>
      </c>
      <c r="O16" s="42"/>
      <c r="P16" s="42"/>
      <c r="Q16" s="42" t="s">
        <v>532</v>
      </c>
      <c r="R16" s="42" t="s">
        <v>533</v>
      </c>
      <c r="S16" s="114" t="str">
        <f t="shared" si="0"/>
        <v>23</v>
      </c>
      <c r="T16" s="114" t="str">
        <f t="shared" si="3"/>
        <v>HH列03</v>
      </c>
      <c r="U16" s="114" t="str">
        <f t="shared" si="1"/>
        <v>04</v>
      </c>
      <c r="V16" s="114" t="str">
        <f t="shared" si="4"/>
        <v>101</v>
      </c>
      <c r="W16" s="47"/>
      <c r="X16" s="114" t="s">
        <v>534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</row>
    <row r="17" spans="1:248" s="8" customFormat="1" ht="18" customHeight="1">
      <c r="A17" s="42">
        <v>16</v>
      </c>
      <c r="B17" s="181" t="s">
        <v>605</v>
      </c>
      <c r="C17" s="180" t="s">
        <v>606</v>
      </c>
      <c r="D17" s="43" t="str">
        <f t="shared" si="2"/>
        <v>标准型存储服务器-H3C R4300G3-存储</v>
      </c>
      <c r="E17" s="183" t="s">
        <v>91</v>
      </c>
      <c r="F17" s="184" t="s">
        <v>607</v>
      </c>
      <c r="G17" s="191">
        <v>2110</v>
      </c>
      <c r="H17" s="183" t="s">
        <v>608</v>
      </c>
      <c r="I17" s="183" t="s">
        <v>323</v>
      </c>
      <c r="J17" s="183" t="s">
        <v>528</v>
      </c>
      <c r="K17" s="191">
        <v>2161</v>
      </c>
      <c r="L17" s="183" t="s">
        <v>609</v>
      </c>
      <c r="M17" s="183" t="s">
        <v>530</v>
      </c>
      <c r="N17" s="183" t="s">
        <v>531</v>
      </c>
      <c r="O17" s="42"/>
      <c r="P17" s="42"/>
      <c r="Q17" s="42" t="s">
        <v>532</v>
      </c>
      <c r="R17" s="42" t="s">
        <v>533</v>
      </c>
      <c r="S17" s="114" t="str">
        <f t="shared" si="0"/>
        <v>28</v>
      </c>
      <c r="T17" s="114" t="str">
        <f t="shared" si="3"/>
        <v>HH列03</v>
      </c>
      <c r="U17" s="114" t="str">
        <f t="shared" si="1"/>
        <v>04</v>
      </c>
      <c r="V17" s="114" t="str">
        <f t="shared" si="4"/>
        <v>101</v>
      </c>
      <c r="W17" s="47"/>
      <c r="X17" s="114" t="s">
        <v>534</v>
      </c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</row>
    <row r="18" spans="1:248" s="8" customFormat="1" ht="18" customHeight="1">
      <c r="A18" s="42">
        <v>17</v>
      </c>
      <c r="B18" s="181" t="s">
        <v>610</v>
      </c>
      <c r="C18" s="180" t="s">
        <v>611</v>
      </c>
      <c r="D18" s="43" t="str">
        <f t="shared" si="2"/>
        <v>标准型存储服务器-H3C R4300G3-存储</v>
      </c>
      <c r="E18" s="183" t="s">
        <v>91</v>
      </c>
      <c r="F18" s="184" t="s">
        <v>612</v>
      </c>
      <c r="G18" s="191">
        <v>2110</v>
      </c>
      <c r="H18" s="183" t="s">
        <v>613</v>
      </c>
      <c r="I18" s="183" t="s">
        <v>323</v>
      </c>
      <c r="J18" s="183" t="s">
        <v>528</v>
      </c>
      <c r="K18" s="191">
        <v>2161</v>
      </c>
      <c r="L18" s="183" t="s">
        <v>614</v>
      </c>
      <c r="M18" s="183" t="s">
        <v>530</v>
      </c>
      <c r="N18" s="183" t="s">
        <v>531</v>
      </c>
      <c r="O18" s="42"/>
      <c r="P18" s="42"/>
      <c r="Q18" s="42" t="s">
        <v>532</v>
      </c>
      <c r="R18" s="42" t="s">
        <v>533</v>
      </c>
      <c r="S18" s="114" t="str">
        <f t="shared" si="0"/>
        <v>03</v>
      </c>
      <c r="T18" s="114" t="str">
        <f t="shared" si="3"/>
        <v>HH列02</v>
      </c>
      <c r="U18" s="114" t="str">
        <f t="shared" si="1"/>
        <v>04</v>
      </c>
      <c r="V18" s="114" t="str">
        <f t="shared" si="4"/>
        <v>101</v>
      </c>
      <c r="W18" s="47"/>
      <c r="X18" s="114" t="s">
        <v>534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</row>
    <row r="19" spans="1:248" s="8" customFormat="1" ht="18" customHeight="1">
      <c r="A19" s="42">
        <v>18</v>
      </c>
      <c r="B19" s="181" t="s">
        <v>615</v>
      </c>
      <c r="C19" s="180" t="s">
        <v>616</v>
      </c>
      <c r="D19" s="43" t="str">
        <f t="shared" si="2"/>
        <v>标准型存储服务器-H3C R4300G3-存储</v>
      </c>
      <c r="E19" s="183" t="s">
        <v>91</v>
      </c>
      <c r="F19" s="184" t="s">
        <v>617</v>
      </c>
      <c r="G19" s="191">
        <v>2110</v>
      </c>
      <c r="H19" s="183" t="s">
        <v>618</v>
      </c>
      <c r="I19" s="183" t="s">
        <v>323</v>
      </c>
      <c r="J19" s="183" t="s">
        <v>528</v>
      </c>
      <c r="K19" s="191">
        <v>2161</v>
      </c>
      <c r="L19" s="183" t="s">
        <v>619</v>
      </c>
      <c r="M19" s="183" t="s">
        <v>530</v>
      </c>
      <c r="N19" s="183" t="s">
        <v>531</v>
      </c>
      <c r="O19" s="42"/>
      <c r="P19" s="42"/>
      <c r="Q19" s="42" t="s">
        <v>532</v>
      </c>
      <c r="R19" s="42" t="s">
        <v>533</v>
      </c>
      <c r="S19" s="114" t="str">
        <f t="shared" si="0"/>
        <v>08</v>
      </c>
      <c r="T19" s="114" t="str">
        <f t="shared" si="3"/>
        <v>HH列02</v>
      </c>
      <c r="U19" s="114" t="str">
        <f t="shared" si="1"/>
        <v>04</v>
      </c>
      <c r="V19" s="114" t="str">
        <f t="shared" si="4"/>
        <v>101</v>
      </c>
      <c r="W19" s="47"/>
      <c r="X19" s="114" t="s">
        <v>534</v>
      </c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</row>
    <row r="20" spans="1:248" s="8" customFormat="1" ht="18" customHeight="1">
      <c r="A20" s="42">
        <v>19</v>
      </c>
      <c r="B20" s="181" t="s">
        <v>620</v>
      </c>
      <c r="C20" s="180" t="s">
        <v>621</v>
      </c>
      <c r="D20" s="43" t="str">
        <f t="shared" si="2"/>
        <v>标准型存储服务器-H3C R4300G3-存储</v>
      </c>
      <c r="E20" s="183" t="s">
        <v>91</v>
      </c>
      <c r="F20" s="184" t="s">
        <v>622</v>
      </c>
      <c r="G20" s="191">
        <v>2110</v>
      </c>
      <c r="H20" s="183" t="s">
        <v>623</v>
      </c>
      <c r="I20" s="183" t="s">
        <v>323</v>
      </c>
      <c r="J20" s="183" t="s">
        <v>528</v>
      </c>
      <c r="K20" s="191">
        <v>2161</v>
      </c>
      <c r="L20" s="183" t="s">
        <v>624</v>
      </c>
      <c r="M20" s="183" t="s">
        <v>530</v>
      </c>
      <c r="N20" s="183" t="s">
        <v>531</v>
      </c>
      <c r="O20" s="42"/>
      <c r="P20" s="42"/>
      <c r="Q20" s="42" t="s">
        <v>532</v>
      </c>
      <c r="R20" s="42" t="s">
        <v>533</v>
      </c>
      <c r="S20" s="114" t="str">
        <f t="shared" si="0"/>
        <v>13</v>
      </c>
      <c r="T20" s="114" t="str">
        <f t="shared" si="3"/>
        <v>HH列02</v>
      </c>
      <c r="U20" s="114" t="str">
        <f t="shared" si="1"/>
        <v>04</v>
      </c>
      <c r="V20" s="114" t="str">
        <f t="shared" si="4"/>
        <v>101</v>
      </c>
      <c r="W20" s="47"/>
      <c r="X20" s="114" t="s">
        <v>534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</row>
    <row r="21" spans="1:248" s="8" customFormat="1" ht="18" customHeight="1">
      <c r="A21" s="42">
        <v>20</v>
      </c>
      <c r="B21" s="181" t="s">
        <v>625</v>
      </c>
      <c r="C21" s="180" t="s">
        <v>626</v>
      </c>
      <c r="D21" s="43" t="str">
        <f t="shared" si="2"/>
        <v>标准型存储服务器-H3C R4300G3-存储</v>
      </c>
      <c r="E21" s="183" t="s">
        <v>91</v>
      </c>
      <c r="F21" s="184" t="s">
        <v>627</v>
      </c>
      <c r="G21" s="191">
        <v>2110</v>
      </c>
      <c r="H21" s="183" t="s">
        <v>628</v>
      </c>
      <c r="I21" s="183" t="s">
        <v>323</v>
      </c>
      <c r="J21" s="183" t="s">
        <v>528</v>
      </c>
      <c r="K21" s="191">
        <v>2161</v>
      </c>
      <c r="L21" s="183" t="s">
        <v>629</v>
      </c>
      <c r="M21" s="183" t="s">
        <v>530</v>
      </c>
      <c r="N21" s="183" t="s">
        <v>531</v>
      </c>
      <c r="O21" s="42"/>
      <c r="P21" s="42"/>
      <c r="Q21" s="42" t="s">
        <v>532</v>
      </c>
      <c r="R21" s="42" t="s">
        <v>533</v>
      </c>
      <c r="S21" s="114" t="str">
        <f t="shared" si="0"/>
        <v>18</v>
      </c>
      <c r="T21" s="114" t="str">
        <f t="shared" si="3"/>
        <v>HH列02</v>
      </c>
      <c r="U21" s="114" t="str">
        <f t="shared" si="1"/>
        <v>04</v>
      </c>
      <c r="V21" s="114" t="str">
        <f t="shared" si="4"/>
        <v>101</v>
      </c>
      <c r="W21" s="47"/>
      <c r="X21" s="114" t="s">
        <v>534</v>
      </c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</row>
    <row r="22" spans="1:248" s="8" customFormat="1" ht="18" customHeight="1">
      <c r="A22" s="42">
        <v>21</v>
      </c>
      <c r="B22" s="181" t="s">
        <v>630</v>
      </c>
      <c r="C22" s="180" t="s">
        <v>631</v>
      </c>
      <c r="D22" s="43" t="str">
        <f t="shared" si="2"/>
        <v>标准型存储服务器-H3C R4300G3-存储</v>
      </c>
      <c r="E22" s="183" t="s">
        <v>91</v>
      </c>
      <c r="F22" s="184" t="s">
        <v>632</v>
      </c>
      <c r="G22" s="191">
        <v>2110</v>
      </c>
      <c r="H22" s="183" t="s">
        <v>633</v>
      </c>
      <c r="I22" s="183" t="s">
        <v>323</v>
      </c>
      <c r="J22" s="183" t="s">
        <v>528</v>
      </c>
      <c r="K22" s="191">
        <v>2161</v>
      </c>
      <c r="L22" s="183" t="s">
        <v>634</v>
      </c>
      <c r="M22" s="183" t="s">
        <v>530</v>
      </c>
      <c r="N22" s="183" t="s">
        <v>531</v>
      </c>
      <c r="O22" s="42"/>
      <c r="P22" s="42"/>
      <c r="Q22" s="42" t="s">
        <v>532</v>
      </c>
      <c r="R22" s="42" t="s">
        <v>533</v>
      </c>
      <c r="S22" s="114" t="str">
        <f t="shared" si="0"/>
        <v>23</v>
      </c>
      <c r="T22" s="114" t="str">
        <f t="shared" si="3"/>
        <v>HH列02</v>
      </c>
      <c r="U22" s="114" t="str">
        <f t="shared" si="1"/>
        <v>04</v>
      </c>
      <c r="V22" s="114" t="str">
        <f t="shared" si="4"/>
        <v>101</v>
      </c>
      <c r="W22" s="47"/>
      <c r="X22" s="114" t="s">
        <v>534</v>
      </c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</row>
    <row r="23" spans="1:248" s="8" customFormat="1" ht="18" customHeight="1">
      <c r="A23" s="42">
        <v>22</v>
      </c>
      <c r="B23" s="181" t="s">
        <v>635</v>
      </c>
      <c r="C23" s="180" t="s">
        <v>636</v>
      </c>
      <c r="D23" s="43" t="str">
        <f t="shared" si="2"/>
        <v>标准型存储服务器-H3C R4300G3-存储</v>
      </c>
      <c r="E23" s="183" t="s">
        <v>91</v>
      </c>
      <c r="F23" s="184" t="s">
        <v>637</v>
      </c>
      <c r="G23" s="191">
        <v>2110</v>
      </c>
      <c r="H23" s="183" t="s">
        <v>638</v>
      </c>
      <c r="I23" s="183" t="s">
        <v>323</v>
      </c>
      <c r="J23" s="183" t="s">
        <v>528</v>
      </c>
      <c r="K23" s="191">
        <v>2161</v>
      </c>
      <c r="L23" s="183" t="s">
        <v>639</v>
      </c>
      <c r="M23" s="183" t="s">
        <v>530</v>
      </c>
      <c r="N23" s="183" t="s">
        <v>531</v>
      </c>
      <c r="O23" s="42"/>
      <c r="P23" s="42"/>
      <c r="Q23" s="42" t="s">
        <v>532</v>
      </c>
      <c r="R23" s="42" t="s">
        <v>533</v>
      </c>
      <c r="S23" s="114" t="str">
        <f t="shared" si="0"/>
        <v>28</v>
      </c>
      <c r="T23" s="114" t="str">
        <f t="shared" si="3"/>
        <v>HH列02</v>
      </c>
      <c r="U23" s="114" t="str">
        <f t="shared" si="1"/>
        <v>04</v>
      </c>
      <c r="V23" s="114" t="str">
        <f t="shared" si="4"/>
        <v>101</v>
      </c>
      <c r="W23" s="47"/>
      <c r="X23" s="114" t="s">
        <v>534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  <c r="GR23" s="49"/>
      <c r="GS23" s="49"/>
      <c r="GT23" s="49"/>
      <c r="GU23" s="49"/>
      <c r="GV23" s="49"/>
      <c r="GW23" s="49"/>
      <c r="GX23" s="49"/>
      <c r="GY23" s="49"/>
      <c r="GZ23" s="49"/>
      <c r="HA23" s="49"/>
      <c r="HB23" s="49"/>
      <c r="HC23" s="49"/>
      <c r="HD23" s="49"/>
      <c r="HE23" s="49"/>
      <c r="HF23" s="49"/>
      <c r="HG23" s="49"/>
      <c r="HH23" s="49"/>
      <c r="HI23" s="49"/>
      <c r="HJ23" s="49"/>
      <c r="HK23" s="49"/>
      <c r="HL23" s="49"/>
      <c r="HM23" s="49"/>
      <c r="HN23" s="49"/>
      <c r="HO23" s="49"/>
      <c r="HP23" s="49"/>
      <c r="HQ23" s="49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</row>
    <row r="24" spans="1:248" s="8" customFormat="1" ht="18" customHeight="1">
      <c r="A24" s="42">
        <v>23</v>
      </c>
      <c r="B24" s="181" t="s">
        <v>640</v>
      </c>
      <c r="C24" s="180" t="s">
        <v>641</v>
      </c>
      <c r="D24" s="43" t="str">
        <f t="shared" si="2"/>
        <v>标准型存储服务器-H3C R4300G3-存储</v>
      </c>
      <c r="E24" s="183" t="s">
        <v>91</v>
      </c>
      <c r="F24" s="184" t="s">
        <v>642</v>
      </c>
      <c r="G24" s="191">
        <v>2110</v>
      </c>
      <c r="H24" s="183" t="s">
        <v>643</v>
      </c>
      <c r="I24" s="183" t="s">
        <v>323</v>
      </c>
      <c r="J24" s="183" t="s">
        <v>528</v>
      </c>
      <c r="K24" s="191">
        <v>2161</v>
      </c>
      <c r="L24" s="183" t="s">
        <v>644</v>
      </c>
      <c r="M24" s="183" t="s">
        <v>530</v>
      </c>
      <c r="N24" s="183" t="s">
        <v>531</v>
      </c>
      <c r="O24" s="42"/>
      <c r="P24" s="42"/>
      <c r="Q24" s="42" t="s">
        <v>532</v>
      </c>
      <c r="R24" s="42" t="s">
        <v>533</v>
      </c>
      <c r="S24" s="114" t="str">
        <f t="shared" si="0"/>
        <v>03</v>
      </c>
      <c r="T24" s="114" t="str">
        <f t="shared" si="3"/>
        <v>HH列01</v>
      </c>
      <c r="U24" s="114" t="str">
        <f t="shared" si="1"/>
        <v>04</v>
      </c>
      <c r="V24" s="114" t="str">
        <f t="shared" si="4"/>
        <v>101</v>
      </c>
      <c r="W24" s="47"/>
      <c r="X24" s="114" t="s">
        <v>534</v>
      </c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</row>
    <row r="25" spans="1:248" s="8" customFormat="1" ht="18" customHeight="1">
      <c r="A25" s="42">
        <v>24</v>
      </c>
      <c r="B25" s="181" t="s">
        <v>645</v>
      </c>
      <c r="C25" s="180" t="s">
        <v>646</v>
      </c>
      <c r="D25" s="43" t="str">
        <f t="shared" si="2"/>
        <v>标准型存储服务器-H3C R4300G3-存储</v>
      </c>
      <c r="E25" s="183" t="s">
        <v>91</v>
      </c>
      <c r="F25" s="184" t="s">
        <v>647</v>
      </c>
      <c r="G25" s="191">
        <v>2110</v>
      </c>
      <c r="H25" s="183" t="s">
        <v>648</v>
      </c>
      <c r="I25" s="183" t="s">
        <v>323</v>
      </c>
      <c r="J25" s="183" t="s">
        <v>528</v>
      </c>
      <c r="K25" s="191">
        <v>2161</v>
      </c>
      <c r="L25" s="183" t="s">
        <v>649</v>
      </c>
      <c r="M25" s="183" t="s">
        <v>530</v>
      </c>
      <c r="N25" s="183" t="s">
        <v>531</v>
      </c>
      <c r="O25" s="42"/>
      <c r="P25" s="42"/>
      <c r="Q25" s="42" t="s">
        <v>532</v>
      </c>
      <c r="R25" s="42" t="s">
        <v>533</v>
      </c>
      <c r="S25" s="114" t="str">
        <f t="shared" si="0"/>
        <v>08</v>
      </c>
      <c r="T25" s="114" t="str">
        <f t="shared" si="3"/>
        <v>HH列01</v>
      </c>
      <c r="U25" s="114" t="str">
        <f t="shared" si="1"/>
        <v>04</v>
      </c>
      <c r="V25" s="114" t="str">
        <f t="shared" si="4"/>
        <v>101</v>
      </c>
      <c r="W25" s="47"/>
      <c r="X25" s="114" t="s">
        <v>534</v>
      </c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9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</row>
    <row r="26" spans="1:248" s="8" customFormat="1" ht="18" customHeight="1">
      <c r="A26" s="42">
        <v>25</v>
      </c>
      <c r="B26" s="181" t="s">
        <v>650</v>
      </c>
      <c r="C26" s="180" t="s">
        <v>651</v>
      </c>
      <c r="D26" s="43" t="str">
        <f t="shared" si="2"/>
        <v>标准型存储服务器-H3C R4300G3-存储</v>
      </c>
      <c r="E26" s="183" t="s">
        <v>91</v>
      </c>
      <c r="F26" s="184" t="s">
        <v>652</v>
      </c>
      <c r="G26" s="191">
        <v>2110</v>
      </c>
      <c r="H26" s="183" t="s">
        <v>653</v>
      </c>
      <c r="I26" s="183" t="s">
        <v>323</v>
      </c>
      <c r="J26" s="183" t="s">
        <v>528</v>
      </c>
      <c r="K26" s="191">
        <v>2161</v>
      </c>
      <c r="L26" s="183" t="s">
        <v>654</v>
      </c>
      <c r="M26" s="183" t="s">
        <v>530</v>
      </c>
      <c r="N26" s="183" t="s">
        <v>531</v>
      </c>
      <c r="O26" s="42"/>
      <c r="P26" s="42"/>
      <c r="Q26" s="42" t="s">
        <v>532</v>
      </c>
      <c r="R26" s="42" t="s">
        <v>533</v>
      </c>
      <c r="S26" s="114" t="str">
        <f t="shared" si="0"/>
        <v>13</v>
      </c>
      <c r="T26" s="114" t="str">
        <f t="shared" si="3"/>
        <v>HH列01</v>
      </c>
      <c r="U26" s="114" t="str">
        <f t="shared" si="1"/>
        <v>04</v>
      </c>
      <c r="V26" s="114" t="str">
        <f t="shared" si="4"/>
        <v>101</v>
      </c>
      <c r="W26" s="47"/>
      <c r="X26" s="114" t="s">
        <v>534</v>
      </c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49"/>
      <c r="GH26" s="49"/>
      <c r="GI26" s="49"/>
      <c r="GJ26" s="49"/>
      <c r="GK26" s="49"/>
      <c r="GL26" s="49"/>
      <c r="GM26" s="49"/>
      <c r="GN26" s="49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</row>
    <row r="27" spans="1:248" s="8" customFormat="1" ht="18" customHeight="1">
      <c r="A27" s="42">
        <v>26</v>
      </c>
      <c r="B27" s="181" t="s">
        <v>655</v>
      </c>
      <c r="C27" s="180" t="s">
        <v>656</v>
      </c>
      <c r="D27" s="43" t="str">
        <f t="shared" si="2"/>
        <v>标准型存储服务器-H3C R4300G3-存储</v>
      </c>
      <c r="E27" s="183" t="s">
        <v>91</v>
      </c>
      <c r="F27" s="184" t="s">
        <v>657</v>
      </c>
      <c r="G27" s="191">
        <v>2110</v>
      </c>
      <c r="H27" s="183" t="s">
        <v>658</v>
      </c>
      <c r="I27" s="183" t="s">
        <v>323</v>
      </c>
      <c r="J27" s="183" t="s">
        <v>528</v>
      </c>
      <c r="K27" s="191">
        <v>2161</v>
      </c>
      <c r="L27" s="183" t="s">
        <v>659</v>
      </c>
      <c r="M27" s="183" t="s">
        <v>530</v>
      </c>
      <c r="N27" s="183" t="s">
        <v>531</v>
      </c>
      <c r="O27" s="42"/>
      <c r="P27" s="42"/>
      <c r="Q27" s="42" t="s">
        <v>532</v>
      </c>
      <c r="R27" s="42" t="s">
        <v>533</v>
      </c>
      <c r="S27" s="114" t="str">
        <f t="shared" si="0"/>
        <v>18</v>
      </c>
      <c r="T27" s="114" t="str">
        <f t="shared" si="3"/>
        <v>HH列01</v>
      </c>
      <c r="U27" s="114" t="str">
        <f t="shared" si="1"/>
        <v>04</v>
      </c>
      <c r="V27" s="114" t="str">
        <f t="shared" si="4"/>
        <v>101</v>
      </c>
      <c r="W27" s="47"/>
      <c r="X27" s="114" t="s">
        <v>534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</row>
    <row r="28" spans="1:248" s="8" customFormat="1" ht="18" customHeight="1">
      <c r="A28" s="42">
        <v>27</v>
      </c>
      <c r="B28" s="181" t="s">
        <v>660</v>
      </c>
      <c r="C28" s="180" t="s">
        <v>661</v>
      </c>
      <c r="D28" s="43" t="str">
        <f t="shared" si="2"/>
        <v>标准型存储服务器-H3C R4300G3-存储</v>
      </c>
      <c r="E28" s="183" t="s">
        <v>91</v>
      </c>
      <c r="F28" s="184" t="s">
        <v>662</v>
      </c>
      <c r="G28" s="191">
        <v>2110</v>
      </c>
      <c r="H28" s="183" t="s">
        <v>663</v>
      </c>
      <c r="I28" s="183" t="s">
        <v>323</v>
      </c>
      <c r="J28" s="183" t="s">
        <v>528</v>
      </c>
      <c r="K28" s="191">
        <v>2161</v>
      </c>
      <c r="L28" s="183" t="s">
        <v>664</v>
      </c>
      <c r="M28" s="183" t="s">
        <v>530</v>
      </c>
      <c r="N28" s="183" t="s">
        <v>531</v>
      </c>
      <c r="O28" s="42"/>
      <c r="P28" s="42"/>
      <c r="Q28" s="42" t="s">
        <v>532</v>
      </c>
      <c r="R28" s="42" t="s">
        <v>533</v>
      </c>
      <c r="S28" s="114" t="str">
        <f t="shared" si="0"/>
        <v>23</v>
      </c>
      <c r="T28" s="114" t="str">
        <f t="shared" si="3"/>
        <v>HH列01</v>
      </c>
      <c r="U28" s="114" t="str">
        <f t="shared" si="1"/>
        <v>04</v>
      </c>
      <c r="V28" s="114" t="str">
        <f t="shared" si="4"/>
        <v>101</v>
      </c>
      <c r="W28" s="47"/>
      <c r="X28" s="114" t="s">
        <v>534</v>
      </c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  <c r="FC28" s="49"/>
      <c r="FD28" s="49"/>
      <c r="FE28" s="49"/>
      <c r="FF28" s="49"/>
      <c r="FG28" s="49"/>
      <c r="FH28" s="49"/>
      <c r="FI28" s="49"/>
      <c r="FJ28" s="49"/>
      <c r="FK28" s="49"/>
      <c r="FL28" s="49"/>
      <c r="FM28" s="49"/>
      <c r="FN28" s="49"/>
      <c r="FO28" s="49"/>
      <c r="FP28" s="49"/>
      <c r="FQ28" s="49"/>
      <c r="FR28" s="49"/>
      <c r="FS28" s="49"/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</row>
    <row r="29" spans="1:248" s="8" customFormat="1" ht="18" customHeight="1">
      <c r="A29" s="42">
        <v>28</v>
      </c>
      <c r="B29" s="181" t="s">
        <v>665</v>
      </c>
      <c r="C29" s="180" t="s">
        <v>666</v>
      </c>
      <c r="D29" s="43" t="str">
        <f t="shared" si="2"/>
        <v>标准型存储服务器-H3C R4300G3-存储</v>
      </c>
      <c r="E29" s="183" t="s">
        <v>91</v>
      </c>
      <c r="F29" s="184" t="s">
        <v>667</v>
      </c>
      <c r="G29" s="191">
        <v>2110</v>
      </c>
      <c r="H29" s="183" t="s">
        <v>668</v>
      </c>
      <c r="I29" s="183" t="s">
        <v>323</v>
      </c>
      <c r="J29" s="183" t="s">
        <v>528</v>
      </c>
      <c r="K29" s="191">
        <v>2161</v>
      </c>
      <c r="L29" s="183" t="s">
        <v>669</v>
      </c>
      <c r="M29" s="183" t="s">
        <v>530</v>
      </c>
      <c r="N29" s="183" t="s">
        <v>531</v>
      </c>
      <c r="O29" s="42"/>
      <c r="P29" s="42"/>
      <c r="Q29" s="42" t="s">
        <v>532</v>
      </c>
      <c r="R29" s="42" t="s">
        <v>533</v>
      </c>
      <c r="S29" s="114" t="str">
        <f t="shared" si="0"/>
        <v>28</v>
      </c>
      <c r="T29" s="114" t="str">
        <f t="shared" si="3"/>
        <v>HH列01</v>
      </c>
      <c r="U29" s="114" t="str">
        <f t="shared" si="1"/>
        <v>04</v>
      </c>
      <c r="V29" s="114" t="str">
        <f t="shared" si="4"/>
        <v>101</v>
      </c>
      <c r="W29" s="47"/>
      <c r="X29" s="114" t="s">
        <v>534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  <c r="FC29" s="49"/>
      <c r="FD29" s="49"/>
      <c r="FE29" s="49"/>
      <c r="FF29" s="49"/>
      <c r="FG29" s="49"/>
      <c r="FH29" s="49"/>
      <c r="FI29" s="49"/>
      <c r="FJ29" s="49"/>
      <c r="FK29" s="49"/>
      <c r="FL29" s="49"/>
      <c r="FM29" s="49"/>
      <c r="FN29" s="49"/>
      <c r="FO29" s="49"/>
      <c r="FP29" s="49"/>
      <c r="FQ29" s="49"/>
      <c r="FR29" s="49"/>
      <c r="FS29" s="49"/>
      <c r="FT29" s="49"/>
      <c r="FU29" s="49"/>
      <c r="FV29" s="49"/>
      <c r="FW29" s="49"/>
      <c r="FX29" s="49"/>
      <c r="FY29" s="49"/>
      <c r="FZ29" s="49"/>
      <c r="GA29" s="49"/>
      <c r="GB29" s="49"/>
      <c r="GC29" s="49"/>
      <c r="GD29" s="49"/>
      <c r="GE29" s="49"/>
      <c r="GF29" s="49"/>
      <c r="GG29" s="49"/>
      <c r="GH29" s="49"/>
      <c r="GI29" s="49"/>
      <c r="GJ29" s="49"/>
      <c r="GK29" s="49"/>
      <c r="GL29" s="49"/>
      <c r="GM29" s="49"/>
      <c r="GN29" s="49"/>
      <c r="GO29" s="49"/>
      <c r="GP29" s="49"/>
      <c r="GQ29" s="49"/>
      <c r="GR29" s="49"/>
      <c r="GS29" s="49"/>
      <c r="GT29" s="49"/>
      <c r="GU29" s="49"/>
      <c r="GV29" s="49"/>
      <c r="GW29" s="49"/>
      <c r="GX29" s="49"/>
      <c r="GY29" s="49"/>
      <c r="GZ29" s="49"/>
      <c r="HA29" s="49"/>
      <c r="HB29" s="49"/>
      <c r="HC29" s="49"/>
      <c r="HD29" s="49"/>
      <c r="HE29" s="49"/>
      <c r="HF29" s="49"/>
      <c r="HG29" s="49"/>
      <c r="HH29" s="49"/>
      <c r="HI29" s="49"/>
      <c r="HJ29" s="49"/>
      <c r="HK29" s="49"/>
      <c r="HL29" s="49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49"/>
      <c r="IL29" s="49"/>
      <c r="IM29" s="49"/>
      <c r="IN29" s="49"/>
    </row>
    <row r="30" spans="1:248" s="8" customFormat="1" ht="18" customHeight="1">
      <c r="A30" s="42">
        <v>29</v>
      </c>
      <c r="B30" s="181" t="s">
        <v>670</v>
      </c>
      <c r="C30" s="180" t="s">
        <v>671</v>
      </c>
      <c r="D30" s="43" t="str">
        <f t="shared" si="2"/>
        <v>标准型存储服务器-H3C R4300G3-存储</v>
      </c>
      <c r="E30" s="183" t="s">
        <v>91</v>
      </c>
      <c r="F30" s="184" t="s">
        <v>672</v>
      </c>
      <c r="G30" s="191">
        <v>2110</v>
      </c>
      <c r="H30" s="183" t="s">
        <v>673</v>
      </c>
      <c r="I30" s="183" t="s">
        <v>323</v>
      </c>
      <c r="J30" s="183" t="s">
        <v>528</v>
      </c>
      <c r="K30" s="191">
        <v>2161</v>
      </c>
      <c r="L30" s="183" t="s">
        <v>674</v>
      </c>
      <c r="M30" s="183" t="s">
        <v>530</v>
      </c>
      <c r="N30" s="183" t="s">
        <v>531</v>
      </c>
      <c r="O30" s="42"/>
      <c r="P30" s="42"/>
      <c r="Q30" s="42" t="s">
        <v>532</v>
      </c>
      <c r="R30" s="42" t="s">
        <v>533</v>
      </c>
      <c r="S30" s="114" t="str">
        <f t="shared" si="0"/>
        <v>03</v>
      </c>
      <c r="T30" s="114" t="str">
        <f t="shared" si="3"/>
        <v>HH列02</v>
      </c>
      <c r="U30" s="114" t="str">
        <f t="shared" si="1"/>
        <v>04</v>
      </c>
      <c r="V30" s="114" t="str">
        <f t="shared" si="4"/>
        <v>101</v>
      </c>
      <c r="W30" s="47"/>
      <c r="X30" s="114" t="s">
        <v>534</v>
      </c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</row>
    <row r="31" spans="1:248" s="8" customFormat="1" ht="18" customHeight="1">
      <c r="A31" s="42">
        <v>30</v>
      </c>
      <c r="B31" s="181" t="s">
        <v>675</v>
      </c>
      <c r="C31" s="180" t="s">
        <v>676</v>
      </c>
      <c r="D31" s="43" t="str">
        <f t="shared" si="2"/>
        <v>标准型存储服务器-H3C R4300G3-存储</v>
      </c>
      <c r="E31" s="183" t="s">
        <v>91</v>
      </c>
      <c r="F31" s="184" t="s">
        <v>677</v>
      </c>
      <c r="G31" s="191">
        <v>2110</v>
      </c>
      <c r="H31" s="183" t="s">
        <v>678</v>
      </c>
      <c r="I31" s="183" t="s">
        <v>323</v>
      </c>
      <c r="J31" s="183" t="s">
        <v>528</v>
      </c>
      <c r="K31" s="191">
        <v>2161</v>
      </c>
      <c r="L31" s="183" t="s">
        <v>679</v>
      </c>
      <c r="M31" s="183" t="s">
        <v>530</v>
      </c>
      <c r="N31" s="183" t="s">
        <v>531</v>
      </c>
      <c r="O31" s="42"/>
      <c r="P31" s="42"/>
      <c r="Q31" s="42" t="s">
        <v>532</v>
      </c>
      <c r="R31" s="42" t="s">
        <v>533</v>
      </c>
      <c r="S31" s="114" t="str">
        <f t="shared" si="0"/>
        <v>08</v>
      </c>
      <c r="T31" s="114" t="str">
        <f t="shared" si="3"/>
        <v>HH列02</v>
      </c>
      <c r="U31" s="114" t="str">
        <f t="shared" si="1"/>
        <v>04</v>
      </c>
      <c r="V31" s="114" t="str">
        <f t="shared" si="4"/>
        <v>101</v>
      </c>
      <c r="W31" s="47"/>
      <c r="X31" s="114" t="s">
        <v>534</v>
      </c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</row>
    <row r="32" spans="1:248" s="8" customFormat="1" ht="18" customHeight="1">
      <c r="A32" s="42">
        <v>31</v>
      </c>
      <c r="B32" s="181" t="s">
        <v>680</v>
      </c>
      <c r="C32" s="180" t="s">
        <v>681</v>
      </c>
      <c r="D32" s="43" t="str">
        <f t="shared" si="2"/>
        <v>标准型存储服务器-H3C R4300G3-存储</v>
      </c>
      <c r="E32" s="183" t="s">
        <v>91</v>
      </c>
      <c r="F32" s="184" t="s">
        <v>682</v>
      </c>
      <c r="G32" s="191">
        <v>2110</v>
      </c>
      <c r="H32" s="183" t="s">
        <v>683</v>
      </c>
      <c r="I32" s="183" t="s">
        <v>323</v>
      </c>
      <c r="J32" s="183" t="s">
        <v>528</v>
      </c>
      <c r="K32" s="191">
        <v>2161</v>
      </c>
      <c r="L32" s="183" t="s">
        <v>684</v>
      </c>
      <c r="M32" s="183" t="s">
        <v>530</v>
      </c>
      <c r="N32" s="183" t="s">
        <v>531</v>
      </c>
      <c r="O32" s="42"/>
      <c r="P32" s="42"/>
      <c r="Q32" s="42" t="s">
        <v>532</v>
      </c>
      <c r="R32" s="42" t="s">
        <v>533</v>
      </c>
      <c r="S32" s="114" t="str">
        <f t="shared" si="0"/>
        <v>13</v>
      </c>
      <c r="T32" s="114" t="str">
        <f t="shared" si="3"/>
        <v>HH列02</v>
      </c>
      <c r="U32" s="114" t="str">
        <f t="shared" si="1"/>
        <v>04</v>
      </c>
      <c r="V32" s="114" t="str">
        <f t="shared" si="4"/>
        <v>101</v>
      </c>
      <c r="W32" s="47"/>
      <c r="X32" s="114" t="s">
        <v>534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</row>
    <row r="33" spans="1:248" s="8" customFormat="1" ht="18" customHeight="1">
      <c r="A33" s="42">
        <v>32</v>
      </c>
      <c r="B33" s="181" t="s">
        <v>685</v>
      </c>
      <c r="C33" s="180" t="s">
        <v>686</v>
      </c>
      <c r="D33" s="43" t="str">
        <f t="shared" si="2"/>
        <v>标准型存储服务器-H3C R4300G3-存储</v>
      </c>
      <c r="E33" s="183" t="s">
        <v>91</v>
      </c>
      <c r="F33" s="184" t="s">
        <v>687</v>
      </c>
      <c r="G33" s="191">
        <v>2110</v>
      </c>
      <c r="H33" s="183" t="s">
        <v>688</v>
      </c>
      <c r="I33" s="183" t="s">
        <v>323</v>
      </c>
      <c r="J33" s="183" t="s">
        <v>528</v>
      </c>
      <c r="K33" s="191">
        <v>2161</v>
      </c>
      <c r="L33" s="183" t="s">
        <v>689</v>
      </c>
      <c r="M33" s="183" t="s">
        <v>530</v>
      </c>
      <c r="N33" s="183" t="s">
        <v>531</v>
      </c>
      <c r="O33" s="42"/>
      <c r="P33" s="42"/>
      <c r="Q33" s="42" t="s">
        <v>532</v>
      </c>
      <c r="R33" s="42" t="s">
        <v>533</v>
      </c>
      <c r="S33" s="114" t="str">
        <f t="shared" si="0"/>
        <v>18</v>
      </c>
      <c r="T33" s="114" t="str">
        <f t="shared" si="3"/>
        <v>HH列02</v>
      </c>
      <c r="U33" s="114" t="str">
        <f t="shared" si="1"/>
        <v>04</v>
      </c>
      <c r="V33" s="114" t="str">
        <f t="shared" si="4"/>
        <v>101</v>
      </c>
      <c r="W33" s="47"/>
      <c r="X33" s="114" t="s">
        <v>534</v>
      </c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</row>
    <row r="34" spans="1:248" s="8" customFormat="1" ht="18" customHeight="1">
      <c r="A34" s="42">
        <v>33</v>
      </c>
      <c r="B34" s="181" t="s">
        <v>690</v>
      </c>
      <c r="C34" s="180" t="s">
        <v>691</v>
      </c>
      <c r="D34" s="43" t="str">
        <f t="shared" si="2"/>
        <v>标准型存储服务器-H3C R4300G3-存储</v>
      </c>
      <c r="E34" s="183" t="s">
        <v>91</v>
      </c>
      <c r="F34" s="184" t="s">
        <v>692</v>
      </c>
      <c r="G34" s="191">
        <v>2110</v>
      </c>
      <c r="H34" s="183" t="s">
        <v>693</v>
      </c>
      <c r="I34" s="183" t="s">
        <v>323</v>
      </c>
      <c r="J34" s="183" t="s">
        <v>528</v>
      </c>
      <c r="K34" s="191">
        <v>2161</v>
      </c>
      <c r="L34" s="183" t="s">
        <v>694</v>
      </c>
      <c r="M34" s="183" t="s">
        <v>530</v>
      </c>
      <c r="N34" s="183" t="s">
        <v>531</v>
      </c>
      <c r="O34" s="42"/>
      <c r="P34" s="42"/>
      <c r="Q34" s="42" t="s">
        <v>532</v>
      </c>
      <c r="R34" s="42" t="s">
        <v>533</v>
      </c>
      <c r="S34" s="114" t="str">
        <f t="shared" si="0"/>
        <v>23</v>
      </c>
      <c r="T34" s="114" t="str">
        <f t="shared" si="3"/>
        <v>HH列02</v>
      </c>
      <c r="U34" s="114" t="str">
        <f t="shared" si="1"/>
        <v>04</v>
      </c>
      <c r="V34" s="114" t="str">
        <f t="shared" si="4"/>
        <v>101</v>
      </c>
      <c r="W34" s="47"/>
      <c r="X34" s="114" t="s">
        <v>534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</row>
    <row r="35" spans="1:248" s="8" customFormat="1" ht="18" customHeight="1">
      <c r="A35" s="42">
        <v>34</v>
      </c>
      <c r="B35" s="181" t="s">
        <v>695</v>
      </c>
      <c r="C35" s="180" t="s">
        <v>696</v>
      </c>
      <c r="D35" s="43" t="str">
        <f t="shared" si="2"/>
        <v>标准型存储服务器-H3C R4300G3-存储</v>
      </c>
      <c r="E35" s="183" t="s">
        <v>91</v>
      </c>
      <c r="F35" s="184" t="s">
        <v>697</v>
      </c>
      <c r="G35" s="191">
        <v>2110</v>
      </c>
      <c r="H35" s="183" t="s">
        <v>698</v>
      </c>
      <c r="I35" s="183" t="s">
        <v>323</v>
      </c>
      <c r="J35" s="183" t="s">
        <v>528</v>
      </c>
      <c r="K35" s="191">
        <v>2161</v>
      </c>
      <c r="L35" s="183" t="s">
        <v>699</v>
      </c>
      <c r="M35" s="183" t="s">
        <v>530</v>
      </c>
      <c r="N35" s="183" t="s">
        <v>531</v>
      </c>
      <c r="O35" s="42"/>
      <c r="P35" s="42"/>
      <c r="Q35" s="42" t="s">
        <v>532</v>
      </c>
      <c r="R35" s="42" t="s">
        <v>533</v>
      </c>
      <c r="S35" s="114" t="str">
        <f t="shared" si="0"/>
        <v>28</v>
      </c>
      <c r="T35" s="114" t="str">
        <f t="shared" si="3"/>
        <v>HH列02</v>
      </c>
      <c r="U35" s="114" t="str">
        <f t="shared" si="1"/>
        <v>04</v>
      </c>
      <c r="V35" s="114" t="str">
        <f t="shared" si="4"/>
        <v>101</v>
      </c>
      <c r="W35" s="47"/>
      <c r="X35" s="114" t="s">
        <v>534</v>
      </c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</row>
    <row r="36" spans="1:248" s="8" customFormat="1" ht="18" customHeight="1">
      <c r="A36" s="42">
        <v>35</v>
      </c>
      <c r="B36" s="181" t="s">
        <v>700</v>
      </c>
      <c r="C36" s="180" t="s">
        <v>701</v>
      </c>
      <c r="D36" s="43" t="str">
        <f t="shared" si="2"/>
        <v>标准型存储服务器-H3C R4300G3-存储</v>
      </c>
      <c r="E36" s="183" t="s">
        <v>91</v>
      </c>
      <c r="F36" s="184" t="s">
        <v>702</v>
      </c>
      <c r="G36" s="191">
        <v>2110</v>
      </c>
      <c r="H36" s="183" t="s">
        <v>703</v>
      </c>
      <c r="I36" s="183" t="s">
        <v>323</v>
      </c>
      <c r="J36" s="183" t="s">
        <v>528</v>
      </c>
      <c r="K36" s="191">
        <v>2161</v>
      </c>
      <c r="L36" s="183" t="s">
        <v>704</v>
      </c>
      <c r="M36" s="183" t="s">
        <v>530</v>
      </c>
      <c r="N36" s="183" t="s">
        <v>531</v>
      </c>
      <c r="O36" s="42"/>
      <c r="P36" s="42"/>
      <c r="Q36" s="42" t="s">
        <v>532</v>
      </c>
      <c r="R36" s="42" t="s">
        <v>533</v>
      </c>
      <c r="S36" s="114" t="str">
        <f t="shared" si="0"/>
        <v>03</v>
      </c>
      <c r="T36" s="114" t="str">
        <f t="shared" si="3"/>
        <v>HH列03</v>
      </c>
      <c r="U36" s="114" t="str">
        <f t="shared" si="1"/>
        <v>04</v>
      </c>
      <c r="V36" s="114" t="str">
        <f t="shared" si="4"/>
        <v>101</v>
      </c>
      <c r="W36" s="47"/>
      <c r="X36" s="114" t="s">
        <v>534</v>
      </c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</row>
    <row r="37" spans="1:248" s="8" customFormat="1" ht="18" customHeight="1">
      <c r="A37" s="42">
        <v>36</v>
      </c>
      <c r="B37" s="181" t="s">
        <v>705</v>
      </c>
      <c r="C37" s="180" t="s">
        <v>706</v>
      </c>
      <c r="D37" s="43" t="str">
        <f t="shared" si="2"/>
        <v>标准型存储服务器-H3C R4300G3-存储</v>
      </c>
      <c r="E37" s="183" t="s">
        <v>91</v>
      </c>
      <c r="F37" s="184" t="s">
        <v>707</v>
      </c>
      <c r="G37" s="191">
        <v>2110</v>
      </c>
      <c r="H37" s="183" t="s">
        <v>708</v>
      </c>
      <c r="I37" s="183" t="s">
        <v>323</v>
      </c>
      <c r="J37" s="183" t="s">
        <v>528</v>
      </c>
      <c r="K37" s="191">
        <v>2161</v>
      </c>
      <c r="L37" s="183" t="s">
        <v>709</v>
      </c>
      <c r="M37" s="183" t="s">
        <v>530</v>
      </c>
      <c r="N37" s="183" t="s">
        <v>531</v>
      </c>
      <c r="O37" s="42"/>
      <c r="P37" s="42"/>
      <c r="Q37" s="42" t="s">
        <v>532</v>
      </c>
      <c r="R37" s="42" t="s">
        <v>533</v>
      </c>
      <c r="S37" s="114" t="str">
        <f t="shared" si="0"/>
        <v>08</v>
      </c>
      <c r="T37" s="114" t="str">
        <f t="shared" si="3"/>
        <v>HH列03</v>
      </c>
      <c r="U37" s="114" t="str">
        <f t="shared" si="1"/>
        <v>04</v>
      </c>
      <c r="V37" s="114" t="str">
        <f t="shared" si="4"/>
        <v>101</v>
      </c>
      <c r="W37" s="47"/>
      <c r="X37" s="114" t="s">
        <v>534</v>
      </c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</row>
    <row r="38" spans="1:248" s="8" customFormat="1" ht="18" customHeight="1">
      <c r="A38" s="42">
        <v>37</v>
      </c>
      <c r="B38" s="181" t="s">
        <v>710</v>
      </c>
      <c r="C38" s="180" t="s">
        <v>711</v>
      </c>
      <c r="D38" s="43" t="str">
        <f t="shared" si="2"/>
        <v>标准型存储服务器-浪潮 NF5466M6-云存储</v>
      </c>
      <c r="E38" s="183" t="s">
        <v>712</v>
      </c>
      <c r="F38" s="184" t="s">
        <v>713</v>
      </c>
      <c r="G38" s="191">
        <v>2110</v>
      </c>
      <c r="H38" s="183" t="s">
        <v>714</v>
      </c>
      <c r="I38" s="183" t="s">
        <v>323</v>
      </c>
      <c r="J38" s="183" t="s">
        <v>528</v>
      </c>
      <c r="K38" s="191">
        <v>2161</v>
      </c>
      <c r="L38" s="183" t="s">
        <v>715</v>
      </c>
      <c r="M38" s="183" t="s">
        <v>530</v>
      </c>
      <c r="N38" s="183" t="s">
        <v>531</v>
      </c>
      <c r="O38" s="42"/>
      <c r="P38" s="42"/>
      <c r="Q38" s="42" t="s">
        <v>532</v>
      </c>
      <c r="R38" s="42" t="s">
        <v>533</v>
      </c>
      <c r="S38" s="114" t="str">
        <f t="shared" si="0"/>
        <v>13</v>
      </c>
      <c r="T38" s="114" t="str">
        <f t="shared" si="3"/>
        <v>HH列03</v>
      </c>
      <c r="U38" s="114" t="str">
        <f t="shared" si="1"/>
        <v>04</v>
      </c>
      <c r="V38" s="114" t="str">
        <f t="shared" si="4"/>
        <v>101</v>
      </c>
      <c r="W38" s="47"/>
      <c r="X38" s="114" t="s">
        <v>160</v>
      </c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</row>
    <row r="39" spans="1:248" s="8" customFormat="1" ht="18" customHeight="1">
      <c r="A39" s="42">
        <v>38</v>
      </c>
      <c r="B39" s="181" t="s">
        <v>716</v>
      </c>
      <c r="C39" s="180" t="s">
        <v>717</v>
      </c>
      <c r="D39" s="43" t="str">
        <f t="shared" si="2"/>
        <v>标准型存储服务器-浪潮 NF5466M6-云存储</v>
      </c>
      <c r="E39" s="183" t="s">
        <v>163</v>
      </c>
      <c r="F39" s="184" t="s">
        <v>718</v>
      </c>
      <c r="G39" s="191">
        <v>2110</v>
      </c>
      <c r="H39" s="183" t="s">
        <v>719</v>
      </c>
      <c r="I39" s="183" t="s">
        <v>323</v>
      </c>
      <c r="J39" s="183" t="s">
        <v>528</v>
      </c>
      <c r="K39" s="191">
        <v>2161</v>
      </c>
      <c r="L39" s="183" t="s">
        <v>720</v>
      </c>
      <c r="M39" s="183" t="s">
        <v>530</v>
      </c>
      <c r="N39" s="183" t="s">
        <v>531</v>
      </c>
      <c r="O39" s="42"/>
      <c r="P39" s="42"/>
      <c r="Q39" s="42" t="s">
        <v>532</v>
      </c>
      <c r="R39" s="42" t="s">
        <v>533</v>
      </c>
      <c r="S39" s="114" t="str">
        <f t="shared" si="0"/>
        <v>18</v>
      </c>
      <c r="T39" s="114" t="str">
        <f t="shared" si="3"/>
        <v>HH列03</v>
      </c>
      <c r="U39" s="114" t="str">
        <f t="shared" si="1"/>
        <v>04</v>
      </c>
      <c r="V39" s="114" t="str">
        <f t="shared" si="4"/>
        <v>101</v>
      </c>
      <c r="W39" s="47"/>
      <c r="X39" s="114" t="s">
        <v>160</v>
      </c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</row>
    <row r="40" spans="1:248" s="8" customFormat="1" ht="18" customHeight="1">
      <c r="A40" s="42">
        <v>39</v>
      </c>
      <c r="B40" s="181" t="s">
        <v>721</v>
      </c>
      <c r="C40" s="180" t="s">
        <v>722</v>
      </c>
      <c r="D40" s="43" t="str">
        <f t="shared" si="2"/>
        <v>标准型存储服务器-浪潮 NF5466M6-云存储</v>
      </c>
      <c r="E40" s="183" t="s">
        <v>163</v>
      </c>
      <c r="F40" s="184" t="s">
        <v>723</v>
      </c>
      <c r="G40" s="191">
        <v>2110</v>
      </c>
      <c r="H40" s="183" t="s">
        <v>724</v>
      </c>
      <c r="I40" s="183" t="s">
        <v>323</v>
      </c>
      <c r="J40" s="183" t="s">
        <v>528</v>
      </c>
      <c r="K40" s="191">
        <v>2161</v>
      </c>
      <c r="L40" s="183" t="s">
        <v>725</v>
      </c>
      <c r="M40" s="183" t="s">
        <v>530</v>
      </c>
      <c r="N40" s="183" t="s">
        <v>531</v>
      </c>
      <c r="O40" s="42"/>
      <c r="P40" s="42"/>
      <c r="Q40" s="42" t="s">
        <v>532</v>
      </c>
      <c r="R40" s="42" t="s">
        <v>533</v>
      </c>
      <c r="S40" s="114" t="str">
        <f t="shared" si="0"/>
        <v>23</v>
      </c>
      <c r="T40" s="114" t="str">
        <f t="shared" si="3"/>
        <v>HH列03</v>
      </c>
      <c r="U40" s="114" t="str">
        <f t="shared" si="1"/>
        <v>04</v>
      </c>
      <c r="V40" s="114" t="str">
        <f t="shared" si="4"/>
        <v>101</v>
      </c>
      <c r="W40" s="47"/>
      <c r="X40" s="114" t="s">
        <v>160</v>
      </c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</row>
    <row r="41" spans="1:248" s="8" customFormat="1" ht="18" customHeight="1">
      <c r="A41" s="42">
        <v>40</v>
      </c>
      <c r="B41" s="181" t="s">
        <v>726</v>
      </c>
      <c r="C41" s="180" t="s">
        <v>727</v>
      </c>
      <c r="D41" s="43" t="str">
        <f t="shared" si="2"/>
        <v>标准型存储服务器-浪潮 NF5466M6-云存储</v>
      </c>
      <c r="E41" s="183" t="s">
        <v>163</v>
      </c>
      <c r="F41" s="184" t="s">
        <v>728</v>
      </c>
      <c r="G41" s="191">
        <v>2110</v>
      </c>
      <c r="H41" s="183" t="s">
        <v>729</v>
      </c>
      <c r="I41" s="183" t="s">
        <v>323</v>
      </c>
      <c r="J41" s="183" t="s">
        <v>528</v>
      </c>
      <c r="K41" s="191">
        <v>2161</v>
      </c>
      <c r="L41" s="183" t="s">
        <v>730</v>
      </c>
      <c r="M41" s="183" t="s">
        <v>530</v>
      </c>
      <c r="N41" s="183" t="s">
        <v>531</v>
      </c>
      <c r="O41" s="42"/>
      <c r="P41" s="42"/>
      <c r="Q41" s="42" t="s">
        <v>532</v>
      </c>
      <c r="R41" s="42" t="s">
        <v>533</v>
      </c>
      <c r="S41" s="114" t="str">
        <f t="shared" si="0"/>
        <v>28</v>
      </c>
      <c r="T41" s="114" t="str">
        <f t="shared" si="3"/>
        <v>HH列03</v>
      </c>
      <c r="U41" s="114" t="str">
        <f t="shared" si="1"/>
        <v>04</v>
      </c>
      <c r="V41" s="114" t="str">
        <f t="shared" si="4"/>
        <v>101</v>
      </c>
      <c r="W41" s="47"/>
      <c r="X41" s="114" t="s">
        <v>160</v>
      </c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</row>
    <row r="42" spans="1:248" s="8" customFormat="1" ht="18" customHeight="1">
      <c r="A42" s="42">
        <v>41</v>
      </c>
      <c r="B42" s="181" t="s">
        <v>731</v>
      </c>
      <c r="C42" s="180" t="s">
        <v>732</v>
      </c>
      <c r="D42" s="43" t="str">
        <f t="shared" si="2"/>
        <v>标准型存储服务器-浪潮 NF5466M6-云存储</v>
      </c>
      <c r="E42" s="183" t="s">
        <v>163</v>
      </c>
      <c r="F42" s="184" t="s">
        <v>733</v>
      </c>
      <c r="G42" s="191">
        <v>2110</v>
      </c>
      <c r="H42" s="183" t="s">
        <v>734</v>
      </c>
      <c r="I42" s="183" t="s">
        <v>323</v>
      </c>
      <c r="J42" s="183" t="s">
        <v>528</v>
      </c>
      <c r="K42" s="191">
        <v>2161</v>
      </c>
      <c r="L42" s="183" t="s">
        <v>735</v>
      </c>
      <c r="M42" s="183" t="s">
        <v>530</v>
      </c>
      <c r="N42" s="183" t="s">
        <v>531</v>
      </c>
      <c r="O42" s="42"/>
      <c r="P42" s="42"/>
      <c r="Q42" s="42" t="s">
        <v>532</v>
      </c>
      <c r="R42" s="42" t="s">
        <v>533</v>
      </c>
      <c r="S42" s="114" t="str">
        <f t="shared" si="0"/>
        <v>03</v>
      </c>
      <c r="T42" s="114" t="str">
        <f t="shared" si="3"/>
        <v>HH列04</v>
      </c>
      <c r="U42" s="114" t="str">
        <f t="shared" si="1"/>
        <v>04</v>
      </c>
      <c r="V42" s="114" t="str">
        <f t="shared" si="4"/>
        <v>101</v>
      </c>
      <c r="W42" s="47"/>
      <c r="X42" s="114" t="s">
        <v>160</v>
      </c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  <c r="GA42" s="49"/>
      <c r="GB42" s="49"/>
      <c r="GC42" s="49"/>
      <c r="GD42" s="49"/>
      <c r="GE42" s="49"/>
      <c r="GF42" s="49"/>
      <c r="GG42" s="49"/>
      <c r="GH42" s="49"/>
      <c r="GI42" s="49"/>
      <c r="GJ42" s="49"/>
      <c r="GK42" s="49"/>
      <c r="GL42" s="49"/>
      <c r="GM42" s="49"/>
      <c r="GN42" s="49"/>
      <c r="GO42" s="49"/>
      <c r="GP42" s="49"/>
      <c r="GQ42" s="49"/>
      <c r="GR42" s="49"/>
      <c r="GS42" s="49"/>
      <c r="GT42" s="49"/>
      <c r="GU42" s="49"/>
      <c r="GV42" s="49"/>
      <c r="GW42" s="49"/>
      <c r="GX42" s="49"/>
      <c r="GY42" s="49"/>
      <c r="GZ42" s="49"/>
      <c r="HA42" s="49"/>
      <c r="HB42" s="49"/>
      <c r="HC42" s="49"/>
      <c r="HD42" s="49"/>
      <c r="HE42" s="49"/>
      <c r="HF42" s="49"/>
      <c r="HG42" s="49"/>
      <c r="HH42" s="49"/>
      <c r="HI42" s="49"/>
      <c r="HJ42" s="49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  <c r="IG42" s="49"/>
      <c r="IH42" s="49"/>
      <c r="II42" s="49"/>
      <c r="IJ42" s="49"/>
      <c r="IK42" s="49"/>
      <c r="IL42" s="49"/>
      <c r="IM42" s="49"/>
      <c r="IN42" s="49"/>
    </row>
    <row r="43" spans="1:248" s="8" customFormat="1" ht="18" customHeight="1">
      <c r="A43" s="42">
        <v>42</v>
      </c>
      <c r="B43" s="181" t="s">
        <v>736</v>
      </c>
      <c r="C43" s="180" t="s">
        <v>737</v>
      </c>
      <c r="D43" s="43" t="str">
        <f t="shared" si="2"/>
        <v>标准型存储服务器-浪潮 NF5466M6-云存储</v>
      </c>
      <c r="E43" s="183" t="s">
        <v>163</v>
      </c>
      <c r="F43" s="184" t="s">
        <v>738</v>
      </c>
      <c r="G43" s="191">
        <v>2110</v>
      </c>
      <c r="H43" s="183" t="s">
        <v>739</v>
      </c>
      <c r="I43" s="183" t="s">
        <v>323</v>
      </c>
      <c r="J43" s="183" t="s">
        <v>528</v>
      </c>
      <c r="K43" s="191">
        <v>2161</v>
      </c>
      <c r="L43" s="183" t="s">
        <v>740</v>
      </c>
      <c r="M43" s="183" t="s">
        <v>530</v>
      </c>
      <c r="N43" s="183" t="s">
        <v>531</v>
      </c>
      <c r="O43" s="42"/>
      <c r="P43" s="42"/>
      <c r="Q43" s="42" t="s">
        <v>532</v>
      </c>
      <c r="R43" s="42" t="s">
        <v>533</v>
      </c>
      <c r="S43" s="114" t="str">
        <f t="shared" si="0"/>
        <v>08</v>
      </c>
      <c r="T43" s="114" t="str">
        <f t="shared" si="3"/>
        <v>HH列04</v>
      </c>
      <c r="U43" s="114" t="str">
        <f t="shared" si="1"/>
        <v>04</v>
      </c>
      <c r="V43" s="114" t="str">
        <f t="shared" si="4"/>
        <v>101</v>
      </c>
      <c r="W43" s="47"/>
      <c r="X43" s="114" t="s">
        <v>160</v>
      </c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  <c r="HB43" s="49"/>
      <c r="HC43" s="49"/>
      <c r="HD43" s="49"/>
      <c r="HE43" s="49"/>
      <c r="HF43" s="49"/>
      <c r="HG43" s="49"/>
      <c r="HH43" s="49"/>
      <c r="HI43" s="49"/>
      <c r="HJ43" s="49"/>
      <c r="HK43" s="49"/>
      <c r="HL43" s="49"/>
      <c r="HM43" s="49"/>
      <c r="HN43" s="49"/>
      <c r="HO43" s="49"/>
      <c r="HP43" s="49"/>
      <c r="HQ43" s="49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</row>
    <row r="44" spans="1:248" s="8" customFormat="1" ht="18" customHeight="1">
      <c r="A44" s="42">
        <v>43</v>
      </c>
      <c r="B44" s="181" t="s">
        <v>741</v>
      </c>
      <c r="C44" s="180" t="s">
        <v>742</v>
      </c>
      <c r="D44" s="43" t="str">
        <f t="shared" si="2"/>
        <v>标准型存储服务器-浪潮 NF5466M6-云存储</v>
      </c>
      <c r="E44" s="183" t="s">
        <v>163</v>
      </c>
      <c r="F44" s="184" t="s">
        <v>743</v>
      </c>
      <c r="G44" s="191">
        <v>2110</v>
      </c>
      <c r="H44" s="183" t="s">
        <v>744</v>
      </c>
      <c r="I44" s="183" t="s">
        <v>323</v>
      </c>
      <c r="J44" s="183" t="s">
        <v>528</v>
      </c>
      <c r="K44" s="191">
        <v>2161</v>
      </c>
      <c r="L44" s="183" t="s">
        <v>745</v>
      </c>
      <c r="M44" s="183" t="s">
        <v>530</v>
      </c>
      <c r="N44" s="183" t="s">
        <v>531</v>
      </c>
      <c r="O44" s="42"/>
      <c r="P44" s="42"/>
      <c r="Q44" s="42" t="s">
        <v>532</v>
      </c>
      <c r="R44" s="42" t="s">
        <v>533</v>
      </c>
      <c r="S44" s="114" t="str">
        <f t="shared" si="0"/>
        <v>13</v>
      </c>
      <c r="T44" s="114" t="str">
        <f t="shared" si="3"/>
        <v>HH列04</v>
      </c>
      <c r="U44" s="114" t="str">
        <f t="shared" si="1"/>
        <v>04</v>
      </c>
      <c r="V44" s="114" t="str">
        <f t="shared" si="4"/>
        <v>101</v>
      </c>
      <c r="W44" s="47"/>
      <c r="X44" s="114" t="s">
        <v>160</v>
      </c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</row>
    <row r="45" spans="1:248" s="8" customFormat="1" ht="18" customHeight="1">
      <c r="A45" s="42">
        <v>44</v>
      </c>
      <c r="B45" s="181" t="s">
        <v>746</v>
      </c>
      <c r="C45" s="180" t="s">
        <v>747</v>
      </c>
      <c r="D45" s="43" t="str">
        <f t="shared" si="2"/>
        <v>标准型存储服务器-浪潮 NF5466M6-云存储</v>
      </c>
      <c r="E45" s="183" t="s">
        <v>163</v>
      </c>
      <c r="F45" s="184" t="s">
        <v>748</v>
      </c>
      <c r="G45" s="191">
        <v>2110</v>
      </c>
      <c r="H45" s="183" t="s">
        <v>749</v>
      </c>
      <c r="I45" s="183" t="s">
        <v>323</v>
      </c>
      <c r="J45" s="183" t="s">
        <v>528</v>
      </c>
      <c r="K45" s="191">
        <v>2161</v>
      </c>
      <c r="L45" s="183" t="s">
        <v>750</v>
      </c>
      <c r="M45" s="183" t="s">
        <v>530</v>
      </c>
      <c r="N45" s="183" t="s">
        <v>531</v>
      </c>
      <c r="O45" s="42"/>
      <c r="P45" s="42"/>
      <c r="Q45" s="42" t="s">
        <v>532</v>
      </c>
      <c r="R45" s="42" t="s">
        <v>533</v>
      </c>
      <c r="S45" s="114" t="str">
        <f t="shared" si="0"/>
        <v>18</v>
      </c>
      <c r="T45" s="114" t="str">
        <f t="shared" si="3"/>
        <v>HH列04</v>
      </c>
      <c r="U45" s="114" t="str">
        <f t="shared" si="1"/>
        <v>04</v>
      </c>
      <c r="V45" s="114" t="str">
        <f t="shared" si="4"/>
        <v>101</v>
      </c>
      <c r="W45" s="47"/>
      <c r="X45" s="114" t="s">
        <v>160</v>
      </c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/>
      <c r="GW45" s="49"/>
      <c r="GX45" s="49"/>
      <c r="GY45" s="49"/>
      <c r="GZ45" s="49"/>
      <c r="HA45" s="49"/>
      <c r="HB45" s="49"/>
      <c r="HC45" s="49"/>
      <c r="HD45" s="49"/>
      <c r="HE45" s="49"/>
      <c r="HF45" s="49"/>
      <c r="HG45" s="49"/>
      <c r="HH45" s="49"/>
      <c r="HI45" s="49"/>
      <c r="HJ45" s="49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49"/>
      <c r="IJ45" s="49"/>
      <c r="IK45" s="49"/>
      <c r="IL45" s="49"/>
      <c r="IM45" s="49"/>
      <c r="IN45" s="49"/>
    </row>
    <row r="46" spans="1:248" s="8" customFormat="1" ht="18" customHeight="1">
      <c r="A46" s="42">
        <v>45</v>
      </c>
      <c r="B46" s="181" t="s">
        <v>751</v>
      </c>
      <c r="C46" s="180" t="s">
        <v>752</v>
      </c>
      <c r="D46" s="43" t="str">
        <f t="shared" si="2"/>
        <v>标准型存储服务器-浪潮 NF5466M6-云存储</v>
      </c>
      <c r="E46" s="183" t="s">
        <v>163</v>
      </c>
      <c r="F46" s="184" t="s">
        <v>753</v>
      </c>
      <c r="G46" s="191">
        <v>2110</v>
      </c>
      <c r="H46" s="183" t="s">
        <v>754</v>
      </c>
      <c r="I46" s="183" t="s">
        <v>323</v>
      </c>
      <c r="J46" s="183" t="s">
        <v>528</v>
      </c>
      <c r="K46" s="191">
        <v>2161</v>
      </c>
      <c r="L46" s="183" t="s">
        <v>755</v>
      </c>
      <c r="M46" s="183" t="s">
        <v>530</v>
      </c>
      <c r="N46" s="183" t="s">
        <v>531</v>
      </c>
      <c r="O46" s="42"/>
      <c r="P46" s="42"/>
      <c r="Q46" s="42" t="s">
        <v>532</v>
      </c>
      <c r="R46" s="42" t="s">
        <v>533</v>
      </c>
      <c r="S46" s="114" t="str">
        <f t="shared" si="0"/>
        <v>23</v>
      </c>
      <c r="T46" s="114" t="str">
        <f t="shared" si="3"/>
        <v>HH列04</v>
      </c>
      <c r="U46" s="114" t="str">
        <f t="shared" si="1"/>
        <v>04</v>
      </c>
      <c r="V46" s="114" t="str">
        <f t="shared" si="4"/>
        <v>101</v>
      </c>
      <c r="W46" s="47"/>
      <c r="X46" s="114" t="s">
        <v>160</v>
      </c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</row>
    <row r="47" spans="1:248" s="8" customFormat="1" ht="18" customHeight="1">
      <c r="A47" s="42">
        <v>46</v>
      </c>
      <c r="B47" s="181" t="s">
        <v>756</v>
      </c>
      <c r="C47" s="180" t="s">
        <v>757</v>
      </c>
      <c r="D47" s="43" t="str">
        <f t="shared" si="2"/>
        <v>标准型存储服务器-浪潮 NF5466M6-云存储</v>
      </c>
      <c r="E47" s="183" t="s">
        <v>163</v>
      </c>
      <c r="F47" s="184" t="s">
        <v>758</v>
      </c>
      <c r="G47" s="191">
        <v>2110</v>
      </c>
      <c r="H47" s="183" t="s">
        <v>759</v>
      </c>
      <c r="I47" s="183" t="s">
        <v>323</v>
      </c>
      <c r="J47" s="183" t="s">
        <v>528</v>
      </c>
      <c r="K47" s="191">
        <v>2161</v>
      </c>
      <c r="L47" s="183" t="s">
        <v>760</v>
      </c>
      <c r="M47" s="183" t="s">
        <v>530</v>
      </c>
      <c r="N47" s="183" t="s">
        <v>531</v>
      </c>
      <c r="O47" s="42"/>
      <c r="P47" s="42"/>
      <c r="Q47" s="42" t="s">
        <v>532</v>
      </c>
      <c r="R47" s="42" t="s">
        <v>533</v>
      </c>
      <c r="S47" s="114" t="str">
        <f t="shared" si="0"/>
        <v>28</v>
      </c>
      <c r="T47" s="114" t="str">
        <f t="shared" si="3"/>
        <v>HH列04</v>
      </c>
      <c r="U47" s="114" t="str">
        <f t="shared" si="1"/>
        <v>04</v>
      </c>
      <c r="V47" s="114" t="str">
        <f t="shared" si="4"/>
        <v>101</v>
      </c>
      <c r="W47" s="47"/>
      <c r="X47" s="114" t="s">
        <v>160</v>
      </c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9"/>
      <c r="GE47" s="49"/>
      <c r="GF47" s="49"/>
      <c r="GG47" s="49"/>
      <c r="GH47" s="49"/>
      <c r="GI47" s="49"/>
      <c r="GJ47" s="49"/>
      <c r="GK47" s="49"/>
      <c r="GL47" s="49"/>
      <c r="GM47" s="49"/>
      <c r="GN47" s="49"/>
      <c r="GO47" s="49"/>
      <c r="GP47" s="49"/>
      <c r="GQ47" s="49"/>
      <c r="GR47" s="49"/>
      <c r="GS47" s="49"/>
      <c r="GT47" s="49"/>
      <c r="GU47" s="49"/>
      <c r="GV47" s="49"/>
      <c r="GW47" s="49"/>
      <c r="GX47" s="49"/>
      <c r="GY47" s="49"/>
      <c r="GZ47" s="49"/>
      <c r="HA47" s="49"/>
      <c r="HB47" s="49"/>
      <c r="HC47" s="49"/>
      <c r="HD47" s="49"/>
      <c r="HE47" s="49"/>
      <c r="HF47" s="49"/>
      <c r="HG47" s="49"/>
      <c r="HH47" s="49"/>
      <c r="HI47" s="49"/>
      <c r="HJ47" s="49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</row>
    <row r="48" spans="1:248" s="8" customFormat="1" ht="18" customHeight="1">
      <c r="A48" s="42">
        <v>47</v>
      </c>
      <c r="B48" s="181" t="s">
        <v>761</v>
      </c>
      <c r="C48" s="180" t="s">
        <v>762</v>
      </c>
      <c r="D48" s="43" t="str">
        <f t="shared" si="2"/>
        <v>标准型存储服务器-浪潮 NF5466M6-云存储</v>
      </c>
      <c r="E48" s="183" t="s">
        <v>163</v>
      </c>
      <c r="F48" s="184" t="s">
        <v>763</v>
      </c>
      <c r="G48" s="191">
        <v>2110</v>
      </c>
      <c r="H48" s="183" t="s">
        <v>764</v>
      </c>
      <c r="I48" s="183" t="s">
        <v>323</v>
      </c>
      <c r="J48" s="183" t="s">
        <v>528</v>
      </c>
      <c r="K48" s="191">
        <v>2161</v>
      </c>
      <c r="L48" s="183" t="s">
        <v>765</v>
      </c>
      <c r="M48" s="183" t="s">
        <v>530</v>
      </c>
      <c r="N48" s="183" t="s">
        <v>531</v>
      </c>
      <c r="O48" s="42"/>
      <c r="P48" s="42"/>
      <c r="Q48" s="42" t="s">
        <v>532</v>
      </c>
      <c r="R48" s="42" t="s">
        <v>533</v>
      </c>
      <c r="S48" s="114" t="str">
        <f t="shared" si="0"/>
        <v>03</v>
      </c>
      <c r="T48" s="114" t="str">
        <f t="shared" si="3"/>
        <v>HH列05</v>
      </c>
      <c r="U48" s="114" t="str">
        <f t="shared" si="1"/>
        <v>04</v>
      </c>
      <c r="V48" s="114" t="str">
        <f t="shared" si="4"/>
        <v>101</v>
      </c>
      <c r="W48" s="47"/>
      <c r="X48" s="114" t="s">
        <v>160</v>
      </c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9"/>
      <c r="GE48" s="49"/>
      <c r="GF48" s="49"/>
      <c r="GG48" s="49"/>
      <c r="GH48" s="49"/>
      <c r="GI48" s="49"/>
      <c r="GJ48" s="49"/>
      <c r="GK48" s="49"/>
      <c r="GL48" s="49"/>
      <c r="GM48" s="49"/>
      <c r="GN48" s="49"/>
      <c r="GO48" s="49"/>
      <c r="GP48" s="49"/>
      <c r="GQ48" s="49"/>
      <c r="GR48" s="49"/>
      <c r="GS48" s="49"/>
      <c r="GT48" s="49"/>
      <c r="GU48" s="49"/>
      <c r="GV48" s="49"/>
      <c r="GW48" s="49"/>
      <c r="GX48" s="49"/>
      <c r="GY48" s="49"/>
      <c r="GZ48" s="49"/>
      <c r="HA48" s="49"/>
      <c r="HB48" s="49"/>
      <c r="HC48" s="49"/>
      <c r="HD48" s="49"/>
      <c r="HE48" s="49"/>
      <c r="HF48" s="49"/>
      <c r="HG48" s="49"/>
      <c r="HH48" s="49"/>
      <c r="HI48" s="49"/>
      <c r="HJ48" s="49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49"/>
      <c r="HX48" s="49"/>
      <c r="HY48" s="49"/>
      <c r="HZ48" s="49"/>
      <c r="IA48" s="49"/>
      <c r="IB48" s="49"/>
      <c r="IC48" s="49"/>
      <c r="ID48" s="49"/>
      <c r="IE48" s="49"/>
      <c r="IF48" s="49"/>
      <c r="IG48" s="49"/>
      <c r="IH48" s="49"/>
      <c r="II48" s="49"/>
      <c r="IJ48" s="49"/>
      <c r="IK48" s="49"/>
      <c r="IL48" s="49"/>
      <c r="IM48" s="49"/>
      <c r="IN48" s="49"/>
    </row>
    <row r="49" spans="1:248" s="8" customFormat="1" ht="18" customHeight="1">
      <c r="A49" s="42">
        <v>48</v>
      </c>
      <c r="B49" s="181" t="s">
        <v>766</v>
      </c>
      <c r="C49" s="180" t="s">
        <v>767</v>
      </c>
      <c r="D49" s="43" t="str">
        <f t="shared" si="2"/>
        <v>标准型存储服务器-浪潮 NF5466M6-云存储</v>
      </c>
      <c r="E49" s="183" t="s">
        <v>163</v>
      </c>
      <c r="F49" s="184" t="s">
        <v>768</v>
      </c>
      <c r="G49" s="191">
        <v>2110</v>
      </c>
      <c r="H49" s="183" t="s">
        <v>769</v>
      </c>
      <c r="I49" s="183" t="s">
        <v>323</v>
      </c>
      <c r="J49" s="183" t="s">
        <v>528</v>
      </c>
      <c r="K49" s="191">
        <v>2161</v>
      </c>
      <c r="L49" s="183" t="s">
        <v>770</v>
      </c>
      <c r="M49" s="183" t="s">
        <v>530</v>
      </c>
      <c r="N49" s="183" t="s">
        <v>531</v>
      </c>
      <c r="O49" s="42"/>
      <c r="P49" s="42"/>
      <c r="Q49" s="42" t="s">
        <v>532</v>
      </c>
      <c r="R49" s="42" t="s">
        <v>533</v>
      </c>
      <c r="S49" s="114" t="str">
        <f t="shared" si="0"/>
        <v>08</v>
      </c>
      <c r="T49" s="114" t="str">
        <f t="shared" si="3"/>
        <v>HH列05</v>
      </c>
      <c r="U49" s="114" t="str">
        <f t="shared" si="1"/>
        <v>04</v>
      </c>
      <c r="V49" s="114" t="str">
        <f t="shared" si="4"/>
        <v>101</v>
      </c>
      <c r="W49" s="47"/>
      <c r="X49" s="114" t="s">
        <v>160</v>
      </c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  <c r="GA49" s="49"/>
      <c r="GB49" s="49"/>
      <c r="GC49" s="49"/>
      <c r="GD49" s="49"/>
      <c r="GE49" s="49"/>
      <c r="GF49" s="49"/>
      <c r="GG49" s="49"/>
      <c r="GH49" s="49"/>
      <c r="GI49" s="49"/>
      <c r="GJ49" s="49"/>
      <c r="GK49" s="49"/>
      <c r="GL49" s="49"/>
      <c r="GM49" s="49"/>
      <c r="GN49" s="49"/>
      <c r="GO49" s="49"/>
      <c r="GP49" s="49"/>
      <c r="GQ49" s="49"/>
      <c r="GR49" s="49"/>
      <c r="GS49" s="49"/>
      <c r="GT49" s="49"/>
      <c r="GU49" s="49"/>
      <c r="GV49" s="49"/>
      <c r="GW49" s="49"/>
      <c r="GX49" s="49"/>
      <c r="GY49" s="49"/>
      <c r="GZ49" s="49"/>
      <c r="HA49" s="49"/>
      <c r="HB49" s="49"/>
      <c r="HC49" s="49"/>
      <c r="HD49" s="49"/>
      <c r="HE49" s="49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</row>
    <row r="50" spans="1:248" s="8" customFormat="1" ht="18" customHeight="1">
      <c r="A50" s="42">
        <v>49</v>
      </c>
      <c r="B50" s="181" t="s">
        <v>771</v>
      </c>
      <c r="C50" s="180" t="s">
        <v>772</v>
      </c>
      <c r="D50" s="43" t="str">
        <f t="shared" si="2"/>
        <v>标准型存储服务器-浪潮 NF5466M6-云存储</v>
      </c>
      <c r="E50" s="183" t="s">
        <v>163</v>
      </c>
      <c r="F50" s="184" t="s">
        <v>773</v>
      </c>
      <c r="G50" s="191">
        <v>2110</v>
      </c>
      <c r="H50" s="183" t="s">
        <v>774</v>
      </c>
      <c r="I50" s="183" t="s">
        <v>323</v>
      </c>
      <c r="J50" s="183" t="s">
        <v>528</v>
      </c>
      <c r="K50" s="191">
        <v>2161</v>
      </c>
      <c r="L50" s="183" t="s">
        <v>775</v>
      </c>
      <c r="M50" s="183" t="s">
        <v>530</v>
      </c>
      <c r="N50" s="183" t="s">
        <v>531</v>
      </c>
      <c r="O50" s="42"/>
      <c r="P50" s="42"/>
      <c r="Q50" s="42" t="s">
        <v>532</v>
      </c>
      <c r="R50" s="42" t="s">
        <v>533</v>
      </c>
      <c r="S50" s="114" t="str">
        <f t="shared" si="0"/>
        <v>13</v>
      </c>
      <c r="T50" s="114" t="str">
        <f>IF(RIGHT(MID(C50,FIND("$",SUBSTITUTE(C50,"-","$",2))+1,4),1)="-",MID(C50,FIND("$",SUBSTITUTE(C50,"-","$",2))+1,3),IF(RIGHT(MID(C50,FIND("$",SUBSTITUTE(C50,"-","$",2))+1,2),1)="-",IF(ISNUMBER(--MID(C50,FIND("$",SUBSTITUTE(C50,"-","$",2))+1,1)),"0"&amp;MID(C50,FIND("$",SUBSTITUTE(C50,"-","$",2))+1,1),MID(C50,FIND("$",SUBSTITUTE(C50,"-","$",2))+1,1)),MID(C50,FIND("$",SUBSTITUTE(C50,"-","$",2))+1,2))&amp;"列"&amp;MID(C50,FIND("$",SUBSTITUTE(C50,"-","$",3))+1,2))</f>
        <v>HH列05</v>
      </c>
      <c r="U50" s="114" t="str">
        <f t="shared" si="1"/>
        <v>04</v>
      </c>
      <c r="V50" s="114" t="str">
        <f>MID(C50,FIND("$",SUBSTITUTE(C50,"-","$",1))+1,FIND("$",SUBSTITUTE(C50,"-","$",1))-2)</f>
        <v>101</v>
      </c>
      <c r="W50" s="47"/>
      <c r="X50" s="114" t="s">
        <v>160</v>
      </c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9"/>
      <c r="GE50" s="49"/>
      <c r="GF50" s="49"/>
      <c r="GG50" s="49"/>
      <c r="GH50" s="49"/>
      <c r="GI50" s="49"/>
      <c r="GJ50" s="49"/>
      <c r="GK50" s="49"/>
      <c r="GL50" s="49"/>
      <c r="GM50" s="49"/>
      <c r="GN50" s="49"/>
      <c r="GO50" s="49"/>
      <c r="GP50" s="49"/>
      <c r="GQ50" s="49"/>
      <c r="GR50" s="49"/>
      <c r="GS50" s="49"/>
      <c r="GT50" s="49"/>
      <c r="GU50" s="49"/>
      <c r="GV50" s="49"/>
      <c r="GW50" s="49"/>
      <c r="GX50" s="49"/>
      <c r="GY50" s="49"/>
      <c r="GZ50" s="49"/>
      <c r="HA50" s="49"/>
      <c r="HB50" s="49"/>
      <c r="HC50" s="49"/>
      <c r="HD50" s="49"/>
      <c r="HE50" s="49"/>
      <c r="HF50" s="49"/>
      <c r="HG50" s="49"/>
      <c r="HH50" s="49"/>
      <c r="HI50" s="49"/>
      <c r="HJ50" s="49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49"/>
      <c r="IJ50" s="49"/>
      <c r="IK50" s="49"/>
      <c r="IL50" s="49"/>
      <c r="IM50" s="49"/>
      <c r="IN50" s="49"/>
    </row>
    <row r="51" spans="1:248" s="8" customFormat="1" ht="18" customHeight="1">
      <c r="A51" s="42">
        <v>50</v>
      </c>
      <c r="B51" s="181" t="s">
        <v>776</v>
      </c>
      <c r="C51" s="180" t="s">
        <v>777</v>
      </c>
      <c r="D51" s="43" t="str">
        <f t="shared" si="2"/>
        <v>标准型存储服务器-浪潮 NF5466M6-云存储</v>
      </c>
      <c r="E51" s="183" t="s">
        <v>163</v>
      </c>
      <c r="F51" s="184" t="s">
        <v>778</v>
      </c>
      <c r="G51" s="191">
        <v>2110</v>
      </c>
      <c r="H51" s="183" t="s">
        <v>779</v>
      </c>
      <c r="I51" s="183" t="s">
        <v>323</v>
      </c>
      <c r="J51" s="183" t="s">
        <v>528</v>
      </c>
      <c r="K51" s="191">
        <v>2161</v>
      </c>
      <c r="L51" s="183" t="s">
        <v>780</v>
      </c>
      <c r="M51" s="183" t="s">
        <v>530</v>
      </c>
      <c r="N51" s="183" t="s">
        <v>531</v>
      </c>
      <c r="O51" s="42"/>
      <c r="P51" s="42"/>
      <c r="Q51" s="42" t="s">
        <v>532</v>
      </c>
      <c r="R51" s="42" t="s">
        <v>533</v>
      </c>
      <c r="S51" s="114" t="str">
        <f t="shared" si="0"/>
        <v>18</v>
      </c>
      <c r="T51" s="114" t="str">
        <f t="shared" ref="T51:T97" si="5">IF(RIGHT(MID(C51,FIND("$",SUBSTITUTE(C51,"-","$",2))+1,4),1)="-",MID(C51,FIND("$",SUBSTITUTE(C51,"-","$",2))+1,3),IF(RIGHT(MID(C51,FIND("$",SUBSTITUTE(C51,"-","$",2))+1,2),1)="-",IF(ISNUMBER(--MID(C51,FIND("$",SUBSTITUTE(C51,"-","$",2))+1,1)),"0"&amp;MID(C51,FIND("$",SUBSTITUTE(C51,"-","$",2))+1,1),MID(C51,FIND("$",SUBSTITUTE(C51,"-","$",2))+1,1)),MID(C51,FIND("$",SUBSTITUTE(C51,"-","$",2))+1,2))&amp;"列"&amp;MID(C51,FIND("$",SUBSTITUTE(C51,"-","$",3))+1,2))</f>
        <v>HH列05</v>
      </c>
      <c r="U51" s="114" t="str">
        <f t="shared" si="1"/>
        <v>04</v>
      </c>
      <c r="V51" s="114" t="str">
        <f t="shared" ref="V51:V97" si="6">MID(C51,FIND("$",SUBSTITUTE(C51,"-","$",1))+1,FIND("$",SUBSTITUTE(C51,"-","$",1))-2)</f>
        <v>101</v>
      </c>
      <c r="W51" s="47"/>
      <c r="X51" s="114" t="s">
        <v>160</v>
      </c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49"/>
      <c r="HL51" s="49"/>
      <c r="HM51" s="49"/>
      <c r="HN51" s="49"/>
      <c r="HO51" s="49"/>
      <c r="HP51" s="49"/>
      <c r="HQ51" s="49"/>
      <c r="HR51" s="49"/>
      <c r="HS51" s="49"/>
      <c r="HT51" s="49"/>
      <c r="HU51" s="49"/>
      <c r="HV51" s="49"/>
      <c r="HW51" s="49"/>
      <c r="HX51" s="49"/>
      <c r="HY51" s="49"/>
      <c r="HZ51" s="49"/>
      <c r="IA51" s="49"/>
      <c r="IB51" s="49"/>
      <c r="IC51" s="49"/>
      <c r="ID51" s="49"/>
      <c r="IE51" s="49"/>
      <c r="IF51" s="49"/>
      <c r="IG51" s="49"/>
      <c r="IH51" s="49"/>
      <c r="II51" s="49"/>
      <c r="IJ51" s="49"/>
      <c r="IK51" s="49"/>
      <c r="IL51" s="49"/>
      <c r="IM51" s="49"/>
      <c r="IN51" s="49"/>
    </row>
    <row r="52" spans="1:248" s="8" customFormat="1" ht="18" customHeight="1">
      <c r="A52" s="42">
        <v>51</v>
      </c>
      <c r="B52" s="181" t="s">
        <v>781</v>
      </c>
      <c r="C52" s="180" t="s">
        <v>782</v>
      </c>
      <c r="D52" s="43" t="str">
        <f t="shared" si="2"/>
        <v>标准型存储服务器-浪潮 NF5466M6-云存储</v>
      </c>
      <c r="E52" s="183" t="s">
        <v>163</v>
      </c>
      <c r="F52" s="184" t="s">
        <v>783</v>
      </c>
      <c r="G52" s="191">
        <v>2110</v>
      </c>
      <c r="H52" s="183" t="s">
        <v>784</v>
      </c>
      <c r="I52" s="183" t="s">
        <v>323</v>
      </c>
      <c r="J52" s="183" t="s">
        <v>528</v>
      </c>
      <c r="K52" s="191">
        <v>2161</v>
      </c>
      <c r="L52" s="183" t="s">
        <v>785</v>
      </c>
      <c r="M52" s="183" t="s">
        <v>530</v>
      </c>
      <c r="N52" s="183" t="s">
        <v>531</v>
      </c>
      <c r="O52" s="42"/>
      <c r="P52" s="42"/>
      <c r="Q52" s="42" t="s">
        <v>532</v>
      </c>
      <c r="R52" s="42" t="s">
        <v>533</v>
      </c>
      <c r="S52" s="114" t="str">
        <f t="shared" si="0"/>
        <v>23</v>
      </c>
      <c r="T52" s="114" t="str">
        <f t="shared" si="5"/>
        <v>HH列05</v>
      </c>
      <c r="U52" s="114" t="str">
        <f t="shared" si="1"/>
        <v>04</v>
      </c>
      <c r="V52" s="114" t="str">
        <f t="shared" si="6"/>
        <v>101</v>
      </c>
      <c r="W52" s="47"/>
      <c r="X52" s="114" t="s">
        <v>160</v>
      </c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</row>
    <row r="53" spans="1:248" s="8" customFormat="1" ht="18" customHeight="1">
      <c r="A53" s="42">
        <v>52</v>
      </c>
      <c r="B53" s="181" t="s">
        <v>786</v>
      </c>
      <c r="C53" s="180" t="s">
        <v>787</v>
      </c>
      <c r="D53" s="43" t="str">
        <f t="shared" si="2"/>
        <v>标准型存储服务器-浪潮 NF5466M6-云存储</v>
      </c>
      <c r="E53" s="183" t="s">
        <v>163</v>
      </c>
      <c r="F53" s="184" t="s">
        <v>788</v>
      </c>
      <c r="G53" s="191">
        <v>2110</v>
      </c>
      <c r="H53" s="183" t="s">
        <v>789</v>
      </c>
      <c r="I53" s="183" t="s">
        <v>323</v>
      </c>
      <c r="J53" s="183" t="s">
        <v>528</v>
      </c>
      <c r="K53" s="191">
        <v>2161</v>
      </c>
      <c r="L53" s="183" t="s">
        <v>790</v>
      </c>
      <c r="M53" s="183" t="s">
        <v>530</v>
      </c>
      <c r="N53" s="183" t="s">
        <v>531</v>
      </c>
      <c r="O53" s="42"/>
      <c r="P53" s="42"/>
      <c r="Q53" s="42" t="s">
        <v>532</v>
      </c>
      <c r="R53" s="42" t="s">
        <v>533</v>
      </c>
      <c r="S53" s="114" t="str">
        <f t="shared" si="0"/>
        <v>28</v>
      </c>
      <c r="T53" s="114" t="str">
        <f t="shared" si="5"/>
        <v>HH列05</v>
      </c>
      <c r="U53" s="114" t="str">
        <f t="shared" si="1"/>
        <v>04</v>
      </c>
      <c r="V53" s="114" t="str">
        <f t="shared" si="6"/>
        <v>101</v>
      </c>
      <c r="W53" s="47"/>
      <c r="X53" s="114" t="s">
        <v>160</v>
      </c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  <c r="GA53" s="49"/>
      <c r="GB53" s="49"/>
      <c r="GC53" s="49"/>
      <c r="GD53" s="49"/>
      <c r="GE53" s="49"/>
      <c r="GF53" s="49"/>
      <c r="GG53" s="49"/>
      <c r="GH53" s="49"/>
      <c r="GI53" s="49"/>
      <c r="GJ53" s="49"/>
      <c r="GK53" s="49"/>
      <c r="GL53" s="49"/>
      <c r="GM53" s="49"/>
      <c r="GN53" s="49"/>
      <c r="GO53" s="49"/>
      <c r="GP53" s="49"/>
      <c r="GQ53" s="49"/>
      <c r="GR53" s="49"/>
      <c r="GS53" s="49"/>
      <c r="GT53" s="49"/>
      <c r="GU53" s="49"/>
      <c r="GV53" s="49"/>
      <c r="GW53" s="49"/>
      <c r="GX53" s="49"/>
      <c r="GY53" s="49"/>
      <c r="GZ53" s="49"/>
      <c r="HA53" s="49"/>
      <c r="HB53" s="49"/>
      <c r="HC53" s="49"/>
      <c r="HD53" s="49"/>
      <c r="HE53" s="49"/>
      <c r="HF53" s="49"/>
      <c r="HG53" s="49"/>
      <c r="HH53" s="49"/>
      <c r="HI53" s="49"/>
      <c r="HJ53" s="49"/>
      <c r="HK53" s="49"/>
      <c r="HL53" s="49"/>
      <c r="HM53" s="49"/>
      <c r="HN53" s="49"/>
      <c r="HO53" s="49"/>
      <c r="HP53" s="49"/>
      <c r="HQ53" s="49"/>
      <c r="HR53" s="49"/>
      <c r="HS53" s="49"/>
      <c r="HT53" s="49"/>
      <c r="HU53" s="49"/>
      <c r="HV53" s="49"/>
      <c r="HW53" s="49"/>
      <c r="HX53" s="49"/>
      <c r="HY53" s="49"/>
      <c r="HZ53" s="49"/>
      <c r="IA53" s="49"/>
      <c r="IB53" s="49"/>
      <c r="IC53" s="49"/>
      <c r="ID53" s="49"/>
      <c r="IE53" s="49"/>
      <c r="IF53" s="49"/>
      <c r="IG53" s="49"/>
      <c r="IH53" s="49"/>
      <c r="II53" s="49"/>
      <c r="IJ53" s="49"/>
      <c r="IK53" s="49"/>
      <c r="IL53" s="49"/>
      <c r="IM53" s="49"/>
      <c r="IN53" s="49"/>
    </row>
    <row r="54" spans="1:248" s="8" customFormat="1" ht="18" customHeight="1">
      <c r="A54" s="42">
        <v>53</v>
      </c>
      <c r="B54" s="181" t="s">
        <v>791</v>
      </c>
      <c r="C54" s="180" t="s">
        <v>792</v>
      </c>
      <c r="D54" s="43" t="str">
        <f t="shared" si="2"/>
        <v>标准型存储服务器-浪潮 NF5466M6-云存储</v>
      </c>
      <c r="E54" s="183" t="s">
        <v>163</v>
      </c>
      <c r="F54" s="184" t="s">
        <v>793</v>
      </c>
      <c r="G54" s="191">
        <v>2110</v>
      </c>
      <c r="H54" s="183" t="s">
        <v>794</v>
      </c>
      <c r="I54" s="183" t="s">
        <v>323</v>
      </c>
      <c r="J54" s="183" t="s">
        <v>528</v>
      </c>
      <c r="K54" s="191">
        <v>2161</v>
      </c>
      <c r="L54" s="183" t="s">
        <v>795</v>
      </c>
      <c r="M54" s="183" t="s">
        <v>530</v>
      </c>
      <c r="N54" s="183" t="s">
        <v>531</v>
      </c>
      <c r="O54" s="42"/>
      <c r="P54" s="42"/>
      <c r="Q54" s="42" t="s">
        <v>532</v>
      </c>
      <c r="R54" s="42" t="s">
        <v>533</v>
      </c>
      <c r="S54" s="114" t="str">
        <f t="shared" si="0"/>
        <v>03</v>
      </c>
      <c r="T54" s="114" t="str">
        <f t="shared" si="5"/>
        <v>HH列06</v>
      </c>
      <c r="U54" s="114" t="str">
        <f t="shared" si="1"/>
        <v>04</v>
      </c>
      <c r="V54" s="114" t="str">
        <f t="shared" si="6"/>
        <v>101</v>
      </c>
      <c r="W54" s="47"/>
      <c r="X54" s="114" t="s">
        <v>160</v>
      </c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  <c r="GA54" s="49"/>
      <c r="GB54" s="49"/>
      <c r="GC54" s="49"/>
      <c r="GD54" s="49"/>
      <c r="GE54" s="49"/>
      <c r="GF54" s="49"/>
      <c r="GG54" s="49"/>
      <c r="GH54" s="49"/>
      <c r="GI54" s="49"/>
      <c r="GJ54" s="49"/>
      <c r="GK54" s="49"/>
      <c r="GL54" s="49"/>
      <c r="GM54" s="49"/>
      <c r="GN54" s="49"/>
      <c r="GO54" s="49"/>
      <c r="GP54" s="49"/>
      <c r="GQ54" s="49"/>
      <c r="GR54" s="49"/>
      <c r="GS54" s="49"/>
      <c r="GT54" s="49"/>
      <c r="GU54" s="49"/>
      <c r="GV54" s="49"/>
      <c r="GW54" s="49"/>
      <c r="GX54" s="49"/>
      <c r="GY54" s="49"/>
      <c r="GZ54" s="49"/>
      <c r="HA54" s="49"/>
      <c r="HB54" s="49"/>
      <c r="HC54" s="49"/>
      <c r="HD54" s="49"/>
      <c r="HE54" s="49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  <c r="II54" s="49"/>
      <c r="IJ54" s="49"/>
      <c r="IK54" s="49"/>
      <c r="IL54" s="49"/>
      <c r="IM54" s="49"/>
      <c r="IN54" s="49"/>
    </row>
    <row r="55" spans="1:248" s="8" customFormat="1" ht="18" customHeight="1">
      <c r="A55" s="42">
        <v>54</v>
      </c>
      <c r="B55" s="181" t="s">
        <v>796</v>
      </c>
      <c r="C55" s="180" t="s">
        <v>797</v>
      </c>
      <c r="D55" s="43" t="str">
        <f t="shared" si="2"/>
        <v>标准型存储服务器-浪潮 NF5466M6-云存储</v>
      </c>
      <c r="E55" s="183" t="s">
        <v>163</v>
      </c>
      <c r="F55" s="184" t="s">
        <v>798</v>
      </c>
      <c r="G55" s="191">
        <v>2110</v>
      </c>
      <c r="H55" s="183" t="s">
        <v>799</v>
      </c>
      <c r="I55" s="183" t="s">
        <v>323</v>
      </c>
      <c r="J55" s="183" t="s">
        <v>528</v>
      </c>
      <c r="K55" s="191">
        <v>2161</v>
      </c>
      <c r="L55" s="183" t="s">
        <v>800</v>
      </c>
      <c r="M55" s="183" t="s">
        <v>530</v>
      </c>
      <c r="N55" s="183" t="s">
        <v>531</v>
      </c>
      <c r="O55" s="42"/>
      <c r="P55" s="42"/>
      <c r="Q55" s="42" t="s">
        <v>532</v>
      </c>
      <c r="R55" s="42" t="s">
        <v>533</v>
      </c>
      <c r="S55" s="114" t="str">
        <f t="shared" si="0"/>
        <v>08</v>
      </c>
      <c r="T55" s="114" t="str">
        <f t="shared" si="5"/>
        <v>HH列06</v>
      </c>
      <c r="U55" s="114" t="str">
        <f t="shared" si="1"/>
        <v>04</v>
      </c>
      <c r="V55" s="114" t="str">
        <f t="shared" si="6"/>
        <v>101</v>
      </c>
      <c r="W55" s="47"/>
      <c r="X55" s="114" t="s">
        <v>160</v>
      </c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</row>
    <row r="56" spans="1:248" s="8" customFormat="1" ht="18" customHeight="1">
      <c r="A56" s="42">
        <v>55</v>
      </c>
      <c r="B56" s="181" t="s">
        <v>801</v>
      </c>
      <c r="C56" s="180" t="s">
        <v>802</v>
      </c>
      <c r="D56" s="43" t="str">
        <f t="shared" si="2"/>
        <v>标准型存储服务器-浪潮 NF5466M6-云存储</v>
      </c>
      <c r="E56" s="183" t="s">
        <v>163</v>
      </c>
      <c r="F56" s="184" t="s">
        <v>803</v>
      </c>
      <c r="G56" s="191">
        <v>2110</v>
      </c>
      <c r="H56" s="183" t="s">
        <v>804</v>
      </c>
      <c r="I56" s="183" t="s">
        <v>323</v>
      </c>
      <c r="J56" s="183" t="s">
        <v>528</v>
      </c>
      <c r="K56" s="191">
        <v>2161</v>
      </c>
      <c r="L56" s="183" t="s">
        <v>805</v>
      </c>
      <c r="M56" s="183" t="s">
        <v>530</v>
      </c>
      <c r="N56" s="183" t="s">
        <v>531</v>
      </c>
      <c r="O56" s="42"/>
      <c r="P56" s="42"/>
      <c r="Q56" s="42" t="s">
        <v>532</v>
      </c>
      <c r="R56" s="42" t="s">
        <v>533</v>
      </c>
      <c r="S56" s="114" t="str">
        <f t="shared" si="0"/>
        <v>13</v>
      </c>
      <c r="T56" s="114" t="str">
        <f t="shared" si="5"/>
        <v>HH列06</v>
      </c>
      <c r="U56" s="114" t="str">
        <f t="shared" si="1"/>
        <v>04</v>
      </c>
      <c r="V56" s="114" t="str">
        <f t="shared" si="6"/>
        <v>101</v>
      </c>
      <c r="W56" s="47"/>
      <c r="X56" s="114" t="s">
        <v>160</v>
      </c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</row>
    <row r="57" spans="1:248" s="8" customFormat="1" ht="18" customHeight="1">
      <c r="A57" s="42">
        <v>56</v>
      </c>
      <c r="B57" s="181" t="s">
        <v>806</v>
      </c>
      <c r="C57" s="180" t="s">
        <v>807</v>
      </c>
      <c r="D57" s="43" t="str">
        <f t="shared" si="2"/>
        <v>标准型存储服务器-浪潮 NF5466M6-云存储</v>
      </c>
      <c r="E57" s="183" t="s">
        <v>163</v>
      </c>
      <c r="F57" s="184" t="s">
        <v>808</v>
      </c>
      <c r="G57" s="191">
        <v>2110</v>
      </c>
      <c r="H57" s="183" t="s">
        <v>809</v>
      </c>
      <c r="I57" s="183" t="s">
        <v>323</v>
      </c>
      <c r="J57" s="183" t="s">
        <v>528</v>
      </c>
      <c r="K57" s="191">
        <v>2161</v>
      </c>
      <c r="L57" s="183" t="s">
        <v>810</v>
      </c>
      <c r="M57" s="183" t="s">
        <v>530</v>
      </c>
      <c r="N57" s="183" t="s">
        <v>531</v>
      </c>
      <c r="O57" s="42"/>
      <c r="P57" s="42"/>
      <c r="Q57" s="42" t="s">
        <v>532</v>
      </c>
      <c r="R57" s="42" t="s">
        <v>533</v>
      </c>
      <c r="S57" s="114" t="str">
        <f t="shared" si="0"/>
        <v>18</v>
      </c>
      <c r="T57" s="114" t="str">
        <f t="shared" si="5"/>
        <v>HH列06</v>
      </c>
      <c r="U57" s="114" t="str">
        <f t="shared" si="1"/>
        <v>04</v>
      </c>
      <c r="V57" s="114" t="str">
        <f t="shared" si="6"/>
        <v>101</v>
      </c>
      <c r="W57" s="47"/>
      <c r="X57" s="114" t="s">
        <v>160</v>
      </c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</row>
    <row r="58" spans="1:248" s="8" customFormat="1" ht="18" customHeight="1">
      <c r="A58" s="42">
        <v>57</v>
      </c>
      <c r="B58" s="181" t="s">
        <v>811</v>
      </c>
      <c r="C58" s="180" t="s">
        <v>812</v>
      </c>
      <c r="D58" s="43" t="str">
        <f t="shared" si="2"/>
        <v>标准型存储服务器-浪潮 NF5466M6-云存储</v>
      </c>
      <c r="E58" s="183" t="s">
        <v>163</v>
      </c>
      <c r="F58" s="184" t="s">
        <v>813</v>
      </c>
      <c r="G58" s="191">
        <v>2110</v>
      </c>
      <c r="H58" s="183" t="s">
        <v>814</v>
      </c>
      <c r="I58" s="183" t="s">
        <v>323</v>
      </c>
      <c r="J58" s="183" t="s">
        <v>528</v>
      </c>
      <c r="K58" s="191">
        <v>2161</v>
      </c>
      <c r="L58" s="183" t="s">
        <v>815</v>
      </c>
      <c r="M58" s="183" t="s">
        <v>530</v>
      </c>
      <c r="N58" s="183" t="s">
        <v>531</v>
      </c>
      <c r="O58" s="42"/>
      <c r="P58" s="42"/>
      <c r="Q58" s="42" t="s">
        <v>532</v>
      </c>
      <c r="R58" s="42" t="s">
        <v>533</v>
      </c>
      <c r="S58" s="114" t="str">
        <f t="shared" si="0"/>
        <v>23</v>
      </c>
      <c r="T58" s="114" t="str">
        <f t="shared" si="5"/>
        <v>HH列06</v>
      </c>
      <c r="U58" s="114" t="str">
        <f t="shared" si="1"/>
        <v>04</v>
      </c>
      <c r="V58" s="114" t="str">
        <f t="shared" si="6"/>
        <v>101</v>
      </c>
      <c r="W58" s="47"/>
      <c r="X58" s="114" t="s">
        <v>160</v>
      </c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</row>
    <row r="59" spans="1:248" s="8" customFormat="1" ht="18" customHeight="1">
      <c r="A59" s="42">
        <v>58</v>
      </c>
      <c r="B59" s="181" t="s">
        <v>816</v>
      </c>
      <c r="C59" s="180" t="s">
        <v>817</v>
      </c>
      <c r="D59" s="43" t="str">
        <f t="shared" si="2"/>
        <v>标准型存储服务器-浪潮 NF5466M6-云存储</v>
      </c>
      <c r="E59" s="183" t="s">
        <v>163</v>
      </c>
      <c r="F59" s="184" t="s">
        <v>818</v>
      </c>
      <c r="G59" s="191">
        <v>2110</v>
      </c>
      <c r="H59" s="183" t="s">
        <v>819</v>
      </c>
      <c r="I59" s="183" t="s">
        <v>323</v>
      </c>
      <c r="J59" s="183" t="s">
        <v>528</v>
      </c>
      <c r="K59" s="191">
        <v>2161</v>
      </c>
      <c r="L59" s="183" t="s">
        <v>820</v>
      </c>
      <c r="M59" s="183" t="s">
        <v>530</v>
      </c>
      <c r="N59" s="183" t="s">
        <v>531</v>
      </c>
      <c r="O59" s="42"/>
      <c r="P59" s="42"/>
      <c r="Q59" s="42" t="s">
        <v>532</v>
      </c>
      <c r="R59" s="42" t="s">
        <v>533</v>
      </c>
      <c r="S59" s="114" t="str">
        <f t="shared" si="0"/>
        <v>28</v>
      </c>
      <c r="T59" s="114" t="str">
        <f t="shared" si="5"/>
        <v>HH列06</v>
      </c>
      <c r="U59" s="114" t="str">
        <f t="shared" si="1"/>
        <v>04</v>
      </c>
      <c r="V59" s="114" t="str">
        <f t="shared" si="6"/>
        <v>101</v>
      </c>
      <c r="W59" s="47"/>
      <c r="X59" s="114" t="s">
        <v>160</v>
      </c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49"/>
      <c r="IJ59" s="49"/>
      <c r="IK59" s="49"/>
      <c r="IL59" s="49"/>
      <c r="IM59" s="49"/>
      <c r="IN59" s="49"/>
    </row>
    <row r="60" spans="1:248" s="8" customFormat="1" ht="18" customHeight="1">
      <c r="A60" s="42">
        <v>59</v>
      </c>
      <c r="B60" s="181" t="s">
        <v>821</v>
      </c>
      <c r="C60" s="180" t="s">
        <v>822</v>
      </c>
      <c r="D60" s="43" t="str">
        <f t="shared" si="2"/>
        <v>标准型存储服务器-浪潮 NF5466M6-云存储</v>
      </c>
      <c r="E60" s="183" t="s">
        <v>163</v>
      </c>
      <c r="F60" s="184" t="s">
        <v>823</v>
      </c>
      <c r="G60" s="191">
        <v>2110</v>
      </c>
      <c r="H60" s="183" t="s">
        <v>824</v>
      </c>
      <c r="I60" s="183" t="s">
        <v>323</v>
      </c>
      <c r="J60" s="183" t="s">
        <v>528</v>
      </c>
      <c r="K60" s="191">
        <v>2161</v>
      </c>
      <c r="L60" s="183" t="s">
        <v>825</v>
      </c>
      <c r="M60" s="183" t="s">
        <v>530</v>
      </c>
      <c r="N60" s="183" t="s">
        <v>531</v>
      </c>
      <c r="O60" s="42"/>
      <c r="P60" s="42"/>
      <c r="Q60" s="42" t="s">
        <v>532</v>
      </c>
      <c r="R60" s="42" t="s">
        <v>533</v>
      </c>
      <c r="S60" s="114" t="str">
        <f t="shared" si="0"/>
        <v>03</v>
      </c>
      <c r="T60" s="114" t="str">
        <f t="shared" si="5"/>
        <v>HH列07</v>
      </c>
      <c r="U60" s="114" t="str">
        <f t="shared" si="1"/>
        <v>04</v>
      </c>
      <c r="V60" s="114" t="str">
        <f t="shared" si="6"/>
        <v>101</v>
      </c>
      <c r="W60" s="47"/>
      <c r="X60" s="114" t="s">
        <v>160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  <c r="GA60" s="49"/>
      <c r="GB60" s="49"/>
      <c r="GC60" s="49"/>
      <c r="GD60" s="49"/>
      <c r="GE60" s="49"/>
      <c r="GF60" s="49"/>
      <c r="GG60" s="49"/>
      <c r="GH60" s="49"/>
      <c r="GI60" s="49"/>
      <c r="GJ60" s="49"/>
      <c r="GK60" s="49"/>
      <c r="GL60" s="49"/>
      <c r="GM60" s="49"/>
      <c r="GN60" s="49"/>
      <c r="GO60" s="49"/>
      <c r="GP60" s="49"/>
      <c r="GQ60" s="49"/>
      <c r="GR60" s="49"/>
      <c r="GS60" s="49"/>
      <c r="GT60" s="49"/>
      <c r="GU60" s="49"/>
      <c r="GV60" s="49"/>
      <c r="GW60" s="49"/>
      <c r="GX60" s="49"/>
      <c r="GY60" s="49"/>
      <c r="GZ60" s="49"/>
      <c r="HA60" s="49"/>
      <c r="HB60" s="49"/>
      <c r="HC60" s="49"/>
      <c r="HD60" s="49"/>
      <c r="HE60" s="49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49"/>
      <c r="IL60" s="49"/>
      <c r="IM60" s="49"/>
      <c r="IN60" s="49"/>
    </row>
    <row r="61" spans="1:248" s="8" customFormat="1" ht="18" customHeight="1">
      <c r="A61" s="42">
        <v>60</v>
      </c>
      <c r="B61" s="181" t="s">
        <v>826</v>
      </c>
      <c r="C61" s="180" t="s">
        <v>827</v>
      </c>
      <c r="D61" s="43" t="str">
        <f t="shared" si="2"/>
        <v>标准型存储服务器-浪潮 NF5466M6-云存储</v>
      </c>
      <c r="E61" s="183" t="s">
        <v>163</v>
      </c>
      <c r="F61" s="184" t="s">
        <v>828</v>
      </c>
      <c r="G61" s="191">
        <v>2110</v>
      </c>
      <c r="H61" s="183" t="s">
        <v>829</v>
      </c>
      <c r="I61" s="183" t="s">
        <v>323</v>
      </c>
      <c r="J61" s="183" t="s">
        <v>528</v>
      </c>
      <c r="K61" s="191">
        <v>2161</v>
      </c>
      <c r="L61" s="183" t="s">
        <v>830</v>
      </c>
      <c r="M61" s="183" t="s">
        <v>530</v>
      </c>
      <c r="N61" s="183" t="s">
        <v>531</v>
      </c>
      <c r="O61" s="42"/>
      <c r="P61" s="42"/>
      <c r="Q61" s="42" t="s">
        <v>532</v>
      </c>
      <c r="R61" s="42" t="s">
        <v>533</v>
      </c>
      <c r="S61" s="114" t="str">
        <f t="shared" si="0"/>
        <v>08</v>
      </c>
      <c r="T61" s="114" t="str">
        <f t="shared" si="5"/>
        <v>HH列07</v>
      </c>
      <c r="U61" s="114" t="str">
        <f t="shared" si="1"/>
        <v>04</v>
      </c>
      <c r="V61" s="114" t="str">
        <f t="shared" si="6"/>
        <v>101</v>
      </c>
      <c r="W61" s="47"/>
      <c r="X61" s="114" t="s">
        <v>160</v>
      </c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  <c r="GA61" s="49"/>
      <c r="GB61" s="49"/>
      <c r="GC61" s="49"/>
      <c r="GD61" s="49"/>
      <c r="GE61" s="49"/>
      <c r="GF61" s="49"/>
      <c r="GG61" s="49"/>
      <c r="GH61" s="49"/>
      <c r="GI61" s="49"/>
      <c r="GJ61" s="49"/>
      <c r="GK61" s="49"/>
      <c r="GL61" s="49"/>
      <c r="GM61" s="49"/>
      <c r="GN61" s="49"/>
      <c r="GO61" s="49"/>
      <c r="GP61" s="49"/>
      <c r="GQ61" s="49"/>
      <c r="GR61" s="49"/>
      <c r="GS61" s="49"/>
      <c r="GT61" s="49"/>
      <c r="GU61" s="49"/>
      <c r="GV61" s="49"/>
      <c r="GW61" s="49"/>
      <c r="GX61" s="49"/>
      <c r="GY61" s="49"/>
      <c r="GZ61" s="49"/>
      <c r="HA61" s="49"/>
      <c r="HB61" s="49"/>
      <c r="HC61" s="49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</row>
    <row r="62" spans="1:248" s="8" customFormat="1" ht="18" customHeight="1">
      <c r="A62" s="42">
        <v>61</v>
      </c>
      <c r="B62" s="181" t="s">
        <v>831</v>
      </c>
      <c r="C62" s="180" t="s">
        <v>832</v>
      </c>
      <c r="D62" s="43" t="str">
        <f t="shared" si="2"/>
        <v>标准型存储服务器-浪潮 NF5466M6-云存储</v>
      </c>
      <c r="E62" s="183" t="s">
        <v>163</v>
      </c>
      <c r="F62" s="184" t="s">
        <v>833</v>
      </c>
      <c r="G62" s="191">
        <v>2110</v>
      </c>
      <c r="H62" s="183" t="s">
        <v>834</v>
      </c>
      <c r="I62" s="183" t="s">
        <v>323</v>
      </c>
      <c r="J62" s="183" t="s">
        <v>528</v>
      </c>
      <c r="K62" s="191">
        <v>2161</v>
      </c>
      <c r="L62" s="183" t="s">
        <v>835</v>
      </c>
      <c r="M62" s="183" t="s">
        <v>530</v>
      </c>
      <c r="N62" s="183" t="s">
        <v>531</v>
      </c>
      <c r="O62" s="42"/>
      <c r="P62" s="42"/>
      <c r="Q62" s="42" t="s">
        <v>532</v>
      </c>
      <c r="R62" s="42" t="s">
        <v>533</v>
      </c>
      <c r="S62" s="114" t="str">
        <f t="shared" si="0"/>
        <v>13</v>
      </c>
      <c r="T62" s="114" t="str">
        <f t="shared" si="5"/>
        <v>HH列07</v>
      </c>
      <c r="U62" s="114" t="str">
        <f t="shared" si="1"/>
        <v>04</v>
      </c>
      <c r="V62" s="114" t="str">
        <f t="shared" si="6"/>
        <v>101</v>
      </c>
      <c r="W62" s="47"/>
      <c r="X62" s="114" t="s">
        <v>160</v>
      </c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  <c r="IJ62" s="49"/>
      <c r="IK62" s="49"/>
      <c r="IL62" s="49"/>
      <c r="IM62" s="49"/>
      <c r="IN62" s="49"/>
    </row>
    <row r="63" spans="1:248" s="8" customFormat="1" ht="18" customHeight="1">
      <c r="A63" s="42">
        <v>62</v>
      </c>
      <c r="B63" s="181" t="s">
        <v>836</v>
      </c>
      <c r="C63" s="180" t="s">
        <v>837</v>
      </c>
      <c r="D63" s="43" t="str">
        <f t="shared" si="2"/>
        <v>标准型存储服务器-浪潮 NF5466M6-云存储</v>
      </c>
      <c r="E63" s="183" t="s">
        <v>163</v>
      </c>
      <c r="F63" s="184" t="s">
        <v>838</v>
      </c>
      <c r="G63" s="191">
        <v>2110</v>
      </c>
      <c r="H63" s="183" t="s">
        <v>839</v>
      </c>
      <c r="I63" s="183" t="s">
        <v>323</v>
      </c>
      <c r="J63" s="183" t="s">
        <v>528</v>
      </c>
      <c r="K63" s="191">
        <v>2161</v>
      </c>
      <c r="L63" s="183" t="s">
        <v>840</v>
      </c>
      <c r="M63" s="183" t="s">
        <v>530</v>
      </c>
      <c r="N63" s="183" t="s">
        <v>531</v>
      </c>
      <c r="O63" s="42"/>
      <c r="P63" s="42"/>
      <c r="Q63" s="42" t="s">
        <v>532</v>
      </c>
      <c r="R63" s="42" t="s">
        <v>533</v>
      </c>
      <c r="S63" s="114" t="str">
        <f t="shared" si="0"/>
        <v>18</v>
      </c>
      <c r="T63" s="114" t="str">
        <f t="shared" si="5"/>
        <v>HH列07</v>
      </c>
      <c r="U63" s="114" t="str">
        <f t="shared" si="1"/>
        <v>04</v>
      </c>
      <c r="V63" s="114" t="str">
        <f t="shared" si="6"/>
        <v>101</v>
      </c>
      <c r="W63" s="47"/>
      <c r="X63" s="114" t="s">
        <v>160</v>
      </c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  <c r="GA63" s="49"/>
      <c r="GB63" s="49"/>
      <c r="GC63" s="49"/>
      <c r="GD63" s="49"/>
      <c r="GE63" s="49"/>
      <c r="GF63" s="49"/>
      <c r="GG63" s="49"/>
      <c r="GH63" s="49"/>
      <c r="GI63" s="49"/>
      <c r="GJ63" s="49"/>
      <c r="GK63" s="49"/>
      <c r="GL63" s="49"/>
      <c r="GM63" s="49"/>
      <c r="GN63" s="49"/>
      <c r="GO63" s="49"/>
      <c r="GP63" s="49"/>
      <c r="GQ63" s="49"/>
      <c r="GR63" s="49"/>
      <c r="GS63" s="49"/>
      <c r="GT63" s="49"/>
      <c r="GU63" s="49"/>
      <c r="GV63" s="49"/>
      <c r="GW63" s="49"/>
      <c r="GX63" s="49"/>
      <c r="GY63" s="49"/>
      <c r="GZ63" s="49"/>
      <c r="HA63" s="49"/>
      <c r="HB63" s="49"/>
      <c r="HC63" s="49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49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  <c r="IJ63" s="49"/>
      <c r="IK63" s="49"/>
      <c r="IL63" s="49"/>
      <c r="IM63" s="49"/>
      <c r="IN63" s="49"/>
    </row>
    <row r="64" spans="1:248" s="8" customFormat="1" ht="18" customHeight="1">
      <c r="A64" s="42">
        <v>63</v>
      </c>
      <c r="B64" s="181" t="s">
        <v>841</v>
      </c>
      <c r="C64" s="180" t="s">
        <v>842</v>
      </c>
      <c r="D64" s="43" t="str">
        <f t="shared" si="2"/>
        <v>标准型存储服务器-浪潮 NF5466M6-云存储</v>
      </c>
      <c r="E64" s="183" t="s">
        <v>163</v>
      </c>
      <c r="F64" s="184" t="s">
        <v>843</v>
      </c>
      <c r="G64" s="191">
        <v>2110</v>
      </c>
      <c r="H64" s="183" t="s">
        <v>844</v>
      </c>
      <c r="I64" s="183" t="s">
        <v>323</v>
      </c>
      <c r="J64" s="183" t="s">
        <v>528</v>
      </c>
      <c r="K64" s="191">
        <v>2161</v>
      </c>
      <c r="L64" s="183" t="s">
        <v>845</v>
      </c>
      <c r="M64" s="183" t="s">
        <v>530</v>
      </c>
      <c r="N64" s="183" t="s">
        <v>531</v>
      </c>
      <c r="O64" s="42"/>
      <c r="P64" s="42"/>
      <c r="Q64" s="42" t="s">
        <v>532</v>
      </c>
      <c r="R64" s="42" t="s">
        <v>533</v>
      </c>
      <c r="S64" s="114" t="str">
        <f t="shared" si="0"/>
        <v>23</v>
      </c>
      <c r="T64" s="114" t="str">
        <f t="shared" si="5"/>
        <v>HH列07</v>
      </c>
      <c r="U64" s="114" t="str">
        <f t="shared" si="1"/>
        <v>04</v>
      </c>
      <c r="V64" s="114" t="str">
        <f t="shared" si="6"/>
        <v>101</v>
      </c>
      <c r="W64" s="47"/>
      <c r="X64" s="114" t="s">
        <v>160</v>
      </c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  <c r="GA64" s="49"/>
      <c r="GB64" s="49"/>
      <c r="GC64" s="49"/>
      <c r="GD64" s="49"/>
      <c r="GE64" s="49"/>
      <c r="GF64" s="49"/>
      <c r="GG64" s="49"/>
      <c r="GH64" s="49"/>
      <c r="GI64" s="49"/>
      <c r="GJ64" s="49"/>
      <c r="GK64" s="49"/>
      <c r="GL64" s="49"/>
      <c r="GM64" s="49"/>
      <c r="GN64" s="49"/>
      <c r="GO64" s="49"/>
      <c r="GP64" s="49"/>
      <c r="GQ64" s="49"/>
      <c r="GR64" s="49"/>
      <c r="GS64" s="49"/>
      <c r="GT64" s="49"/>
      <c r="GU64" s="49"/>
      <c r="GV64" s="49"/>
      <c r="GW64" s="49"/>
      <c r="GX64" s="49"/>
      <c r="GY64" s="49"/>
      <c r="GZ64" s="49"/>
      <c r="HA64" s="49"/>
      <c r="HB64" s="49"/>
      <c r="HC64" s="49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  <c r="IJ64" s="49"/>
      <c r="IK64" s="49"/>
      <c r="IL64" s="49"/>
      <c r="IM64" s="49"/>
      <c r="IN64" s="49"/>
    </row>
    <row r="65" spans="1:248" s="8" customFormat="1" ht="18" customHeight="1">
      <c r="A65" s="42">
        <v>64</v>
      </c>
      <c r="B65" s="181" t="s">
        <v>846</v>
      </c>
      <c r="C65" s="180" t="s">
        <v>847</v>
      </c>
      <c r="D65" s="43" t="str">
        <f t="shared" si="2"/>
        <v>标准型存储服务器-浪潮 NF5466M6-云存储</v>
      </c>
      <c r="E65" s="183" t="s">
        <v>163</v>
      </c>
      <c r="F65" s="184" t="s">
        <v>848</v>
      </c>
      <c r="G65" s="191">
        <v>2110</v>
      </c>
      <c r="H65" s="183" t="s">
        <v>849</v>
      </c>
      <c r="I65" s="183" t="s">
        <v>323</v>
      </c>
      <c r="J65" s="183" t="s">
        <v>528</v>
      </c>
      <c r="K65" s="191">
        <v>2161</v>
      </c>
      <c r="L65" s="183" t="s">
        <v>850</v>
      </c>
      <c r="M65" s="183" t="s">
        <v>530</v>
      </c>
      <c r="N65" s="183" t="s">
        <v>531</v>
      </c>
      <c r="O65" s="42"/>
      <c r="P65" s="42"/>
      <c r="Q65" s="42" t="s">
        <v>532</v>
      </c>
      <c r="R65" s="42" t="s">
        <v>533</v>
      </c>
      <c r="S65" s="114" t="str">
        <f t="shared" si="0"/>
        <v>28</v>
      </c>
      <c r="T65" s="114" t="str">
        <f t="shared" si="5"/>
        <v>HH列07</v>
      </c>
      <c r="U65" s="114" t="str">
        <f t="shared" si="1"/>
        <v>04</v>
      </c>
      <c r="V65" s="114" t="str">
        <f t="shared" si="6"/>
        <v>101</v>
      </c>
      <c r="W65" s="47"/>
      <c r="X65" s="114" t="s">
        <v>160</v>
      </c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9"/>
      <c r="GZ65" s="49"/>
      <c r="HA65" s="49"/>
      <c r="HB65" s="49"/>
      <c r="HC65" s="49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</row>
    <row r="66" spans="1:248" s="8" customFormat="1" ht="18" customHeight="1">
      <c r="A66" s="42">
        <v>65</v>
      </c>
      <c r="B66" s="181" t="s">
        <v>851</v>
      </c>
      <c r="C66" s="180" t="s">
        <v>852</v>
      </c>
      <c r="D66" s="43" t="str">
        <f t="shared" si="2"/>
        <v>标准型存储服务器-浪潮 NF5466M6-云存储</v>
      </c>
      <c r="E66" s="183" t="s">
        <v>163</v>
      </c>
      <c r="F66" s="184" t="s">
        <v>853</v>
      </c>
      <c r="G66" s="191">
        <v>2110</v>
      </c>
      <c r="H66" s="183" t="s">
        <v>854</v>
      </c>
      <c r="I66" s="183" t="s">
        <v>323</v>
      </c>
      <c r="J66" s="183" t="s">
        <v>528</v>
      </c>
      <c r="K66" s="191">
        <v>2161</v>
      </c>
      <c r="L66" s="183" t="s">
        <v>855</v>
      </c>
      <c r="M66" s="183" t="s">
        <v>530</v>
      </c>
      <c r="N66" s="183" t="s">
        <v>531</v>
      </c>
      <c r="O66" s="42"/>
      <c r="P66" s="42"/>
      <c r="Q66" s="42" t="s">
        <v>532</v>
      </c>
      <c r="R66" s="42" t="s">
        <v>533</v>
      </c>
      <c r="S66" s="114" t="str">
        <f t="shared" ref="S66:S97" si="7">RIGHT(C66,2)</f>
        <v>03</v>
      </c>
      <c r="T66" s="114" t="str">
        <f t="shared" si="5"/>
        <v>HH列08</v>
      </c>
      <c r="U66" s="114" t="str">
        <f t="shared" ref="U66:U97" si="8">MID(C66,FIND("$",SUBSTITUTE(C66,"-","$",_xlfn.IFS(LEN(C66)-LEN(SUBSTITUTE(C66,"-",""))=7,7,LEN(C66)-LEN(SUBSTITUTE(C66,"-",""))=6,6,LEN(C66)-LEN(SUBSTITUTE(C66,"-",""))=5,5)))+1,2)</f>
        <v>04</v>
      </c>
      <c r="V66" s="114" t="str">
        <f t="shared" si="6"/>
        <v>101</v>
      </c>
      <c r="W66" s="47"/>
      <c r="X66" s="114" t="s">
        <v>160</v>
      </c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  <c r="GA66" s="49"/>
      <c r="GB66" s="49"/>
      <c r="GC66" s="49"/>
      <c r="GD66" s="49"/>
      <c r="GE66" s="49"/>
      <c r="GF66" s="49"/>
      <c r="GG66" s="49"/>
      <c r="GH66" s="49"/>
      <c r="GI66" s="49"/>
      <c r="GJ66" s="49"/>
      <c r="GK66" s="49"/>
      <c r="GL66" s="49"/>
      <c r="GM66" s="49"/>
      <c r="GN66" s="49"/>
      <c r="GO66" s="49"/>
      <c r="GP66" s="49"/>
      <c r="GQ66" s="49"/>
      <c r="GR66" s="49"/>
      <c r="GS66" s="49"/>
      <c r="GT66" s="49"/>
      <c r="GU66" s="49"/>
      <c r="GV66" s="49"/>
      <c r="GW66" s="49"/>
      <c r="GX66" s="49"/>
      <c r="GY66" s="49"/>
      <c r="GZ66" s="49"/>
      <c r="HA66" s="49"/>
      <c r="HB66" s="49"/>
      <c r="HC66" s="49"/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  <c r="IJ66" s="49"/>
      <c r="IK66" s="49"/>
      <c r="IL66" s="49"/>
      <c r="IM66" s="49"/>
      <c r="IN66" s="49"/>
    </row>
    <row r="67" spans="1:248" s="8" customFormat="1" ht="18" customHeight="1">
      <c r="A67" s="42">
        <v>66</v>
      </c>
      <c r="B67" s="181" t="s">
        <v>856</v>
      </c>
      <c r="C67" s="180" t="s">
        <v>857</v>
      </c>
      <c r="D67" s="43" t="str">
        <f t="shared" ref="D67:D91" si="9">IF(LEN(B67)-LEN(SUBSTITUTE(B67,"-",""))&lt;&gt;1,MID(B67,1,FIND("$",SUBSTITUTE(B67,"-","$",LEN(B67)-LEN(SUBSTITUTE(B67,"-",""))),1)-1),MID(B67,1,FIND("-",B67,1)-1))&amp;"-"&amp;E67&amp;IF(X67="","","-"&amp;X67)</f>
        <v>标准型存储服务器-浪潮 NF5466M6-云存储</v>
      </c>
      <c r="E67" s="183" t="s">
        <v>163</v>
      </c>
      <c r="F67" s="184" t="s">
        <v>858</v>
      </c>
      <c r="G67" s="191">
        <v>2110</v>
      </c>
      <c r="H67" s="183" t="s">
        <v>859</v>
      </c>
      <c r="I67" s="183" t="s">
        <v>323</v>
      </c>
      <c r="J67" s="183" t="s">
        <v>528</v>
      </c>
      <c r="K67" s="191">
        <v>2161</v>
      </c>
      <c r="L67" s="183" t="s">
        <v>860</v>
      </c>
      <c r="M67" s="183" t="s">
        <v>530</v>
      </c>
      <c r="N67" s="183" t="s">
        <v>531</v>
      </c>
      <c r="O67" s="42"/>
      <c r="P67" s="42"/>
      <c r="Q67" s="42" t="s">
        <v>532</v>
      </c>
      <c r="R67" s="42" t="s">
        <v>533</v>
      </c>
      <c r="S67" s="114" t="str">
        <f t="shared" si="7"/>
        <v>08</v>
      </c>
      <c r="T67" s="114" t="str">
        <f t="shared" si="5"/>
        <v>HH列08</v>
      </c>
      <c r="U67" s="114" t="str">
        <f t="shared" si="8"/>
        <v>04</v>
      </c>
      <c r="V67" s="114" t="str">
        <f t="shared" si="6"/>
        <v>101</v>
      </c>
      <c r="W67" s="47"/>
      <c r="X67" s="114" t="s">
        <v>160</v>
      </c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  <c r="GA67" s="49"/>
      <c r="GB67" s="49"/>
      <c r="GC67" s="49"/>
      <c r="GD67" s="49"/>
      <c r="GE67" s="49"/>
      <c r="GF67" s="49"/>
      <c r="GG67" s="49"/>
      <c r="GH67" s="49"/>
      <c r="GI67" s="49"/>
      <c r="GJ67" s="49"/>
      <c r="GK67" s="49"/>
      <c r="GL67" s="49"/>
      <c r="GM67" s="49"/>
      <c r="GN67" s="49"/>
      <c r="GO67" s="49"/>
      <c r="GP67" s="49"/>
      <c r="GQ67" s="49"/>
      <c r="GR67" s="49"/>
      <c r="GS67" s="49"/>
      <c r="GT67" s="49"/>
      <c r="GU67" s="49"/>
      <c r="GV67" s="49"/>
      <c r="GW67" s="49"/>
      <c r="GX67" s="49"/>
      <c r="GY67" s="49"/>
      <c r="GZ67" s="49"/>
      <c r="HA67" s="49"/>
      <c r="HB67" s="49"/>
      <c r="HC67" s="49"/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O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  <c r="IJ67" s="49"/>
      <c r="IK67" s="49"/>
      <c r="IL67" s="49"/>
      <c r="IM67" s="49"/>
      <c r="IN67" s="49"/>
    </row>
    <row r="68" spans="1:248" s="8" customFormat="1" ht="18" customHeight="1">
      <c r="A68" s="42">
        <v>67</v>
      </c>
      <c r="B68" s="181" t="s">
        <v>861</v>
      </c>
      <c r="C68" s="180" t="s">
        <v>862</v>
      </c>
      <c r="D68" s="43" t="str">
        <f t="shared" si="9"/>
        <v>标准型存储服务器-浪潮 NF5466M6-云存储</v>
      </c>
      <c r="E68" s="183" t="s">
        <v>163</v>
      </c>
      <c r="F68" s="184" t="s">
        <v>863</v>
      </c>
      <c r="G68" s="191">
        <v>2110</v>
      </c>
      <c r="H68" s="183" t="s">
        <v>864</v>
      </c>
      <c r="I68" s="183" t="s">
        <v>323</v>
      </c>
      <c r="J68" s="183" t="s">
        <v>528</v>
      </c>
      <c r="K68" s="191">
        <v>2161</v>
      </c>
      <c r="L68" s="183" t="s">
        <v>865</v>
      </c>
      <c r="M68" s="183" t="s">
        <v>530</v>
      </c>
      <c r="N68" s="183" t="s">
        <v>531</v>
      </c>
      <c r="O68" s="42"/>
      <c r="P68" s="42"/>
      <c r="Q68" s="42" t="s">
        <v>532</v>
      </c>
      <c r="R68" s="42" t="s">
        <v>533</v>
      </c>
      <c r="S68" s="114" t="str">
        <f t="shared" si="7"/>
        <v>13</v>
      </c>
      <c r="T68" s="114" t="str">
        <f t="shared" si="5"/>
        <v>HH列08</v>
      </c>
      <c r="U68" s="114" t="str">
        <f t="shared" si="8"/>
        <v>04</v>
      </c>
      <c r="V68" s="114" t="str">
        <f t="shared" si="6"/>
        <v>101</v>
      </c>
      <c r="W68" s="47"/>
      <c r="X68" s="114" t="s">
        <v>160</v>
      </c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  <c r="GA68" s="49"/>
      <c r="GB68" s="49"/>
      <c r="GC68" s="49"/>
      <c r="GD68" s="49"/>
      <c r="GE68" s="49"/>
      <c r="GF68" s="49"/>
      <c r="GG68" s="49"/>
      <c r="GH68" s="49"/>
      <c r="GI68" s="49"/>
      <c r="GJ68" s="49"/>
      <c r="GK68" s="49"/>
      <c r="GL68" s="49"/>
      <c r="GM68" s="49"/>
      <c r="GN68" s="49"/>
      <c r="GO68" s="49"/>
      <c r="GP68" s="49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  <c r="IJ68" s="49"/>
      <c r="IK68" s="49"/>
      <c r="IL68" s="49"/>
      <c r="IM68" s="49"/>
      <c r="IN68" s="49"/>
    </row>
    <row r="69" spans="1:248" s="8" customFormat="1" ht="18" customHeight="1">
      <c r="A69" s="42">
        <v>68</v>
      </c>
      <c r="B69" s="181" t="s">
        <v>866</v>
      </c>
      <c r="C69" s="180" t="s">
        <v>867</v>
      </c>
      <c r="D69" s="43" t="str">
        <f t="shared" si="9"/>
        <v>标准型存储服务器-浪潮 NF5466M6-云存储</v>
      </c>
      <c r="E69" s="183" t="s">
        <v>163</v>
      </c>
      <c r="F69" s="184" t="s">
        <v>868</v>
      </c>
      <c r="G69" s="191">
        <v>2110</v>
      </c>
      <c r="H69" s="183" t="s">
        <v>869</v>
      </c>
      <c r="I69" s="183" t="s">
        <v>323</v>
      </c>
      <c r="J69" s="183" t="s">
        <v>528</v>
      </c>
      <c r="K69" s="191">
        <v>2161</v>
      </c>
      <c r="L69" s="183" t="s">
        <v>870</v>
      </c>
      <c r="M69" s="183" t="s">
        <v>530</v>
      </c>
      <c r="N69" s="183" t="s">
        <v>531</v>
      </c>
      <c r="O69" s="42"/>
      <c r="P69" s="42"/>
      <c r="Q69" s="42" t="s">
        <v>532</v>
      </c>
      <c r="R69" s="42" t="s">
        <v>533</v>
      </c>
      <c r="S69" s="114" t="str">
        <f t="shared" si="7"/>
        <v>18</v>
      </c>
      <c r="T69" s="114" t="str">
        <f t="shared" si="5"/>
        <v>HH列08</v>
      </c>
      <c r="U69" s="114" t="str">
        <f t="shared" si="8"/>
        <v>04</v>
      </c>
      <c r="V69" s="114" t="str">
        <f t="shared" si="6"/>
        <v>101</v>
      </c>
      <c r="W69" s="47"/>
      <c r="X69" s="114" t="s">
        <v>160</v>
      </c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  <c r="GA69" s="49"/>
      <c r="GB69" s="49"/>
      <c r="GC69" s="49"/>
      <c r="GD69" s="49"/>
      <c r="GE69" s="49"/>
      <c r="GF69" s="49"/>
      <c r="GG69" s="49"/>
      <c r="GH69" s="49"/>
      <c r="GI69" s="49"/>
      <c r="GJ69" s="49"/>
      <c r="GK69" s="49"/>
      <c r="GL69" s="49"/>
      <c r="GM69" s="49"/>
      <c r="GN69" s="49"/>
      <c r="GO69" s="49"/>
      <c r="GP69" s="49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  <c r="IJ69" s="49"/>
      <c r="IK69" s="49"/>
      <c r="IL69" s="49"/>
      <c r="IM69" s="49"/>
      <c r="IN69" s="49"/>
    </row>
    <row r="70" spans="1:248" s="8" customFormat="1" ht="18" customHeight="1">
      <c r="A70" s="42">
        <v>69</v>
      </c>
      <c r="B70" s="181" t="s">
        <v>871</v>
      </c>
      <c r="C70" s="180" t="s">
        <v>872</v>
      </c>
      <c r="D70" s="43" t="str">
        <f t="shared" si="9"/>
        <v>标准型存储服务器-浪潮 NF5466M6-云存储</v>
      </c>
      <c r="E70" s="183" t="s">
        <v>163</v>
      </c>
      <c r="F70" s="184" t="s">
        <v>873</v>
      </c>
      <c r="G70" s="191">
        <v>2110</v>
      </c>
      <c r="H70" s="183" t="s">
        <v>874</v>
      </c>
      <c r="I70" s="183" t="s">
        <v>323</v>
      </c>
      <c r="J70" s="183" t="s">
        <v>528</v>
      </c>
      <c r="K70" s="191">
        <v>2161</v>
      </c>
      <c r="L70" s="183" t="s">
        <v>875</v>
      </c>
      <c r="M70" s="183" t="s">
        <v>530</v>
      </c>
      <c r="N70" s="183" t="s">
        <v>531</v>
      </c>
      <c r="O70" s="42"/>
      <c r="P70" s="42"/>
      <c r="Q70" s="42" t="s">
        <v>532</v>
      </c>
      <c r="R70" s="42" t="s">
        <v>533</v>
      </c>
      <c r="S70" s="114" t="str">
        <f t="shared" si="7"/>
        <v>23</v>
      </c>
      <c r="T70" s="114" t="str">
        <f t="shared" si="5"/>
        <v>HH列08</v>
      </c>
      <c r="U70" s="114" t="str">
        <f t="shared" si="8"/>
        <v>04</v>
      </c>
      <c r="V70" s="114" t="str">
        <f t="shared" si="6"/>
        <v>101</v>
      </c>
      <c r="W70" s="47"/>
      <c r="X70" s="114" t="s">
        <v>160</v>
      </c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49"/>
      <c r="GX70" s="49"/>
      <c r="GY70" s="49"/>
      <c r="GZ70" s="49"/>
      <c r="HA70" s="49"/>
      <c r="HB70" s="49"/>
      <c r="HC70" s="49"/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O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  <c r="IJ70" s="49"/>
      <c r="IK70" s="49"/>
      <c r="IL70" s="49"/>
      <c r="IM70" s="49"/>
      <c r="IN70" s="49"/>
    </row>
    <row r="71" spans="1:248" s="8" customFormat="1" ht="18" customHeight="1">
      <c r="A71" s="42">
        <v>70</v>
      </c>
      <c r="B71" s="181" t="s">
        <v>876</v>
      </c>
      <c r="C71" s="180" t="s">
        <v>877</v>
      </c>
      <c r="D71" s="43" t="str">
        <f t="shared" si="9"/>
        <v>标准型存储服务器-浪潮 NF5466M6-云存储</v>
      </c>
      <c r="E71" s="183" t="s">
        <v>163</v>
      </c>
      <c r="F71" s="184" t="s">
        <v>878</v>
      </c>
      <c r="G71" s="191">
        <v>2110</v>
      </c>
      <c r="H71" s="183" t="s">
        <v>879</v>
      </c>
      <c r="I71" s="183" t="s">
        <v>323</v>
      </c>
      <c r="J71" s="183" t="s">
        <v>528</v>
      </c>
      <c r="K71" s="191">
        <v>2161</v>
      </c>
      <c r="L71" s="183" t="s">
        <v>880</v>
      </c>
      <c r="M71" s="183" t="s">
        <v>530</v>
      </c>
      <c r="N71" s="183" t="s">
        <v>531</v>
      </c>
      <c r="O71" s="42"/>
      <c r="P71" s="42"/>
      <c r="Q71" s="42" t="s">
        <v>532</v>
      </c>
      <c r="R71" s="42" t="s">
        <v>533</v>
      </c>
      <c r="S71" s="114" t="str">
        <f t="shared" si="7"/>
        <v>03</v>
      </c>
      <c r="T71" s="114" t="str">
        <f t="shared" si="5"/>
        <v>HH列09</v>
      </c>
      <c r="U71" s="114" t="str">
        <f t="shared" si="8"/>
        <v>04</v>
      </c>
      <c r="V71" s="114" t="str">
        <f t="shared" si="6"/>
        <v>101</v>
      </c>
      <c r="W71" s="47"/>
      <c r="X71" s="114" t="s">
        <v>160</v>
      </c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49"/>
      <c r="GX71" s="49"/>
      <c r="GY71" s="49"/>
      <c r="GZ71" s="49"/>
      <c r="HA71" s="49"/>
      <c r="HB71" s="49"/>
      <c r="HC71" s="49"/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O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  <c r="IJ71" s="49"/>
      <c r="IK71" s="49"/>
      <c r="IL71" s="49"/>
      <c r="IM71" s="49"/>
      <c r="IN71" s="49"/>
    </row>
    <row r="72" spans="1:248" s="8" customFormat="1" ht="18" customHeight="1">
      <c r="A72" s="42">
        <v>71</v>
      </c>
      <c r="B72" s="181" t="s">
        <v>881</v>
      </c>
      <c r="C72" s="180" t="s">
        <v>882</v>
      </c>
      <c r="D72" s="43" t="str">
        <f t="shared" si="9"/>
        <v>标准型存储服务器-浪潮 NF5466M6-云存储</v>
      </c>
      <c r="E72" s="183" t="s">
        <v>163</v>
      </c>
      <c r="F72" s="184" t="s">
        <v>883</v>
      </c>
      <c r="G72" s="191">
        <v>2110</v>
      </c>
      <c r="H72" s="183" t="s">
        <v>884</v>
      </c>
      <c r="I72" s="183" t="s">
        <v>323</v>
      </c>
      <c r="J72" s="183" t="s">
        <v>528</v>
      </c>
      <c r="K72" s="191">
        <v>2161</v>
      </c>
      <c r="L72" s="183" t="s">
        <v>885</v>
      </c>
      <c r="M72" s="183" t="s">
        <v>530</v>
      </c>
      <c r="N72" s="183" t="s">
        <v>531</v>
      </c>
      <c r="O72" s="42"/>
      <c r="P72" s="42"/>
      <c r="Q72" s="42" t="s">
        <v>532</v>
      </c>
      <c r="R72" s="42" t="s">
        <v>533</v>
      </c>
      <c r="S72" s="114" t="str">
        <f t="shared" si="7"/>
        <v>08</v>
      </c>
      <c r="T72" s="114" t="str">
        <f t="shared" si="5"/>
        <v>HH列09</v>
      </c>
      <c r="U72" s="114" t="str">
        <f t="shared" si="8"/>
        <v>04</v>
      </c>
      <c r="V72" s="114" t="str">
        <f t="shared" si="6"/>
        <v>101</v>
      </c>
      <c r="W72" s="47"/>
      <c r="X72" s="114" t="s">
        <v>160</v>
      </c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  <c r="IJ72" s="49"/>
      <c r="IK72" s="49"/>
      <c r="IL72" s="49"/>
      <c r="IM72" s="49"/>
      <c r="IN72" s="49"/>
    </row>
    <row r="73" spans="1:248" s="8" customFormat="1" ht="18" customHeight="1">
      <c r="A73" s="42">
        <v>72</v>
      </c>
      <c r="B73" s="181" t="s">
        <v>886</v>
      </c>
      <c r="C73" s="180" t="s">
        <v>887</v>
      </c>
      <c r="D73" s="43" t="str">
        <f t="shared" si="9"/>
        <v>标准型存储服务器-浪潮 NF5466M6-云存储</v>
      </c>
      <c r="E73" s="183" t="s">
        <v>163</v>
      </c>
      <c r="F73" s="184" t="s">
        <v>888</v>
      </c>
      <c r="G73" s="191">
        <v>2110</v>
      </c>
      <c r="H73" s="183" t="s">
        <v>889</v>
      </c>
      <c r="I73" s="183" t="s">
        <v>323</v>
      </c>
      <c r="J73" s="183" t="s">
        <v>528</v>
      </c>
      <c r="K73" s="191">
        <v>2161</v>
      </c>
      <c r="L73" s="183" t="s">
        <v>890</v>
      </c>
      <c r="M73" s="183" t="s">
        <v>530</v>
      </c>
      <c r="N73" s="183" t="s">
        <v>531</v>
      </c>
      <c r="O73" s="42"/>
      <c r="P73" s="42"/>
      <c r="Q73" s="42" t="s">
        <v>532</v>
      </c>
      <c r="R73" s="42" t="s">
        <v>533</v>
      </c>
      <c r="S73" s="114" t="str">
        <f t="shared" si="7"/>
        <v>13</v>
      </c>
      <c r="T73" s="114" t="str">
        <f t="shared" si="5"/>
        <v>HH列09</v>
      </c>
      <c r="U73" s="114" t="str">
        <f t="shared" si="8"/>
        <v>04</v>
      </c>
      <c r="V73" s="114" t="str">
        <f t="shared" si="6"/>
        <v>101</v>
      </c>
      <c r="W73" s="47"/>
      <c r="X73" s="114" t="s">
        <v>160</v>
      </c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49"/>
      <c r="GX73" s="49"/>
      <c r="GY73" s="49"/>
      <c r="GZ73" s="49"/>
      <c r="HA73" s="49"/>
      <c r="HB73" s="49"/>
      <c r="HC73" s="49"/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O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  <c r="IJ73" s="49"/>
      <c r="IK73" s="49"/>
      <c r="IL73" s="49"/>
      <c r="IM73" s="49"/>
      <c r="IN73" s="49"/>
    </row>
    <row r="74" spans="1:248" s="8" customFormat="1" ht="18" customHeight="1">
      <c r="A74" s="42">
        <v>73</v>
      </c>
      <c r="B74" s="181" t="s">
        <v>891</v>
      </c>
      <c r="C74" s="180" t="s">
        <v>892</v>
      </c>
      <c r="D74" s="43" t="str">
        <f t="shared" si="9"/>
        <v>应用服务器(接入1)-超聚变 2288HV5-存储</v>
      </c>
      <c r="E74" s="183" t="s">
        <v>893</v>
      </c>
      <c r="F74" s="184" t="s">
        <v>894</v>
      </c>
      <c r="G74" s="191">
        <v>2100</v>
      </c>
      <c r="H74" s="183" t="s">
        <v>895</v>
      </c>
      <c r="I74" s="183" t="s">
        <v>896</v>
      </c>
      <c r="J74" s="183" t="s">
        <v>897</v>
      </c>
      <c r="K74" s="191">
        <v>2161</v>
      </c>
      <c r="L74" s="183" t="s">
        <v>898</v>
      </c>
      <c r="M74" s="183" t="s">
        <v>530</v>
      </c>
      <c r="N74" s="183" t="s">
        <v>531</v>
      </c>
      <c r="O74" s="42"/>
      <c r="P74" s="42"/>
      <c r="Q74" s="42" t="s">
        <v>532</v>
      </c>
      <c r="R74" s="42" t="s">
        <v>533</v>
      </c>
      <c r="S74" s="114" t="str">
        <f t="shared" si="7"/>
        <v>09</v>
      </c>
      <c r="T74" s="114" t="str">
        <f t="shared" si="5"/>
        <v>HH列07</v>
      </c>
      <c r="U74" s="114" t="str">
        <f t="shared" si="8"/>
        <v>02</v>
      </c>
      <c r="V74" s="114" t="str">
        <f t="shared" si="6"/>
        <v>101</v>
      </c>
      <c r="W74" s="47"/>
      <c r="X74" s="114" t="s">
        <v>534</v>
      </c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49"/>
      <c r="GX74" s="49"/>
      <c r="GY74" s="49"/>
      <c r="GZ74" s="49"/>
      <c r="HA74" s="49"/>
      <c r="HB74" s="49"/>
      <c r="HC74" s="49"/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O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  <c r="IJ74" s="49"/>
      <c r="IK74" s="49"/>
      <c r="IL74" s="49"/>
      <c r="IM74" s="49"/>
      <c r="IN74" s="49"/>
    </row>
    <row r="75" spans="1:248" s="8" customFormat="1" ht="18" customHeight="1">
      <c r="A75" s="42">
        <v>74</v>
      </c>
      <c r="B75" s="181" t="s">
        <v>899</v>
      </c>
      <c r="C75" s="180" t="s">
        <v>900</v>
      </c>
      <c r="D75" s="43" t="str">
        <f t="shared" si="9"/>
        <v>应用服务器(接入1)-超聚变 2288HV5-存储</v>
      </c>
      <c r="E75" s="183" t="s">
        <v>102</v>
      </c>
      <c r="F75" s="184" t="s">
        <v>901</v>
      </c>
      <c r="G75" s="191">
        <v>2100</v>
      </c>
      <c r="H75" s="183" t="s">
        <v>902</v>
      </c>
      <c r="I75" s="183" t="s">
        <v>896</v>
      </c>
      <c r="J75" s="183" t="s">
        <v>897</v>
      </c>
      <c r="K75" s="191">
        <v>2161</v>
      </c>
      <c r="L75" s="183" t="s">
        <v>903</v>
      </c>
      <c r="M75" s="183" t="s">
        <v>530</v>
      </c>
      <c r="N75" s="183" t="s">
        <v>531</v>
      </c>
      <c r="O75" s="42"/>
      <c r="P75" s="42"/>
      <c r="Q75" s="42" t="s">
        <v>532</v>
      </c>
      <c r="R75" s="42" t="s">
        <v>533</v>
      </c>
      <c r="S75" s="114" t="str">
        <f t="shared" si="7"/>
        <v>12</v>
      </c>
      <c r="T75" s="114" t="str">
        <f t="shared" si="5"/>
        <v>HH列07</v>
      </c>
      <c r="U75" s="114" t="str">
        <f t="shared" si="8"/>
        <v>02</v>
      </c>
      <c r="V75" s="114" t="str">
        <f t="shared" si="6"/>
        <v>101</v>
      </c>
      <c r="W75" s="47"/>
      <c r="X75" s="114" t="s">
        <v>534</v>
      </c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49"/>
      <c r="GX75" s="49"/>
      <c r="GY75" s="49"/>
      <c r="GZ75" s="49"/>
      <c r="HA75" s="49"/>
      <c r="HB75" s="49"/>
      <c r="HC75" s="49"/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O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  <c r="IJ75" s="49"/>
      <c r="IK75" s="49"/>
      <c r="IL75" s="49"/>
      <c r="IM75" s="49"/>
      <c r="IN75" s="49"/>
    </row>
    <row r="76" spans="1:248" s="8" customFormat="1" ht="18" customHeight="1">
      <c r="A76" s="42">
        <v>75</v>
      </c>
      <c r="B76" s="181" t="s">
        <v>904</v>
      </c>
      <c r="C76" s="180" t="s">
        <v>905</v>
      </c>
      <c r="D76" s="43" t="str">
        <f t="shared" si="9"/>
        <v>应用服务器(接入1)-超聚变 2288HV5-存储</v>
      </c>
      <c r="E76" s="183" t="s">
        <v>102</v>
      </c>
      <c r="F76" s="184" t="s">
        <v>906</v>
      </c>
      <c r="G76" s="191">
        <v>2100</v>
      </c>
      <c r="H76" s="183" t="s">
        <v>907</v>
      </c>
      <c r="I76" s="183" t="s">
        <v>896</v>
      </c>
      <c r="J76" s="183" t="s">
        <v>897</v>
      </c>
      <c r="K76" s="191">
        <v>2161</v>
      </c>
      <c r="L76" s="183" t="s">
        <v>908</v>
      </c>
      <c r="M76" s="183" t="s">
        <v>530</v>
      </c>
      <c r="N76" s="183" t="s">
        <v>531</v>
      </c>
      <c r="O76" s="42"/>
      <c r="P76" s="42"/>
      <c r="Q76" s="42" t="s">
        <v>532</v>
      </c>
      <c r="R76" s="42" t="s">
        <v>533</v>
      </c>
      <c r="S76" s="114" t="str">
        <f t="shared" si="7"/>
        <v>15</v>
      </c>
      <c r="T76" s="114" t="str">
        <f t="shared" si="5"/>
        <v>HH列07</v>
      </c>
      <c r="U76" s="114" t="str">
        <f t="shared" si="8"/>
        <v>02</v>
      </c>
      <c r="V76" s="114" t="str">
        <f t="shared" si="6"/>
        <v>101</v>
      </c>
      <c r="W76" s="47"/>
      <c r="X76" s="114" t="s">
        <v>534</v>
      </c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49"/>
      <c r="GX76" s="49"/>
      <c r="GY76" s="49"/>
      <c r="GZ76" s="49"/>
      <c r="HA76" s="49"/>
      <c r="HB76" s="49"/>
      <c r="HC76" s="49"/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O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  <c r="IJ76" s="49"/>
      <c r="IK76" s="49"/>
      <c r="IL76" s="49"/>
      <c r="IM76" s="49"/>
      <c r="IN76" s="49"/>
    </row>
    <row r="77" spans="1:248" s="8" customFormat="1" ht="18" customHeight="1">
      <c r="A77" s="42">
        <v>76</v>
      </c>
      <c r="B77" s="181" t="s">
        <v>909</v>
      </c>
      <c r="C77" s="180" t="s">
        <v>910</v>
      </c>
      <c r="D77" s="43" t="str">
        <f t="shared" si="9"/>
        <v>应用服务器(接入1)-超聚变 2288HV5-存储</v>
      </c>
      <c r="E77" s="183" t="s">
        <v>102</v>
      </c>
      <c r="F77" s="184" t="s">
        <v>911</v>
      </c>
      <c r="G77" s="191">
        <v>2100</v>
      </c>
      <c r="H77" s="183" t="s">
        <v>912</v>
      </c>
      <c r="I77" s="183" t="s">
        <v>896</v>
      </c>
      <c r="J77" s="183" t="s">
        <v>897</v>
      </c>
      <c r="K77" s="191">
        <v>2161</v>
      </c>
      <c r="L77" s="183" t="s">
        <v>913</v>
      </c>
      <c r="M77" s="183" t="s">
        <v>530</v>
      </c>
      <c r="N77" s="183" t="s">
        <v>531</v>
      </c>
      <c r="O77" s="42"/>
      <c r="P77" s="42"/>
      <c r="Q77" s="42" t="s">
        <v>532</v>
      </c>
      <c r="R77" s="42" t="s">
        <v>533</v>
      </c>
      <c r="S77" s="114" t="str">
        <f t="shared" si="7"/>
        <v>18</v>
      </c>
      <c r="T77" s="114" t="str">
        <f t="shared" si="5"/>
        <v>HH列07</v>
      </c>
      <c r="U77" s="114" t="str">
        <f t="shared" si="8"/>
        <v>02</v>
      </c>
      <c r="V77" s="114" t="str">
        <f t="shared" si="6"/>
        <v>101</v>
      </c>
      <c r="W77" s="47"/>
      <c r="X77" s="114" t="s">
        <v>534</v>
      </c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49"/>
      <c r="GX77" s="49"/>
      <c r="GY77" s="49"/>
      <c r="GZ77" s="49"/>
      <c r="HA77" s="49"/>
      <c r="HB77" s="49"/>
      <c r="HC77" s="49"/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</row>
    <row r="78" spans="1:248" s="8" customFormat="1" ht="18" customHeight="1">
      <c r="A78" s="42">
        <v>77</v>
      </c>
      <c r="B78" s="181" t="s">
        <v>914</v>
      </c>
      <c r="C78" s="180" t="s">
        <v>915</v>
      </c>
      <c r="D78" s="43" t="str">
        <f t="shared" si="9"/>
        <v>应用服务器(接入1)-超聚变 2288HV5-存储</v>
      </c>
      <c r="E78" s="183" t="s">
        <v>102</v>
      </c>
      <c r="F78" s="184" t="s">
        <v>916</v>
      </c>
      <c r="G78" s="191">
        <v>2100</v>
      </c>
      <c r="H78" s="183" t="s">
        <v>917</v>
      </c>
      <c r="I78" s="183" t="s">
        <v>896</v>
      </c>
      <c r="J78" s="183" t="s">
        <v>897</v>
      </c>
      <c r="K78" s="191">
        <v>2161</v>
      </c>
      <c r="L78" s="183" t="s">
        <v>918</v>
      </c>
      <c r="M78" s="183" t="s">
        <v>530</v>
      </c>
      <c r="N78" s="183" t="s">
        <v>531</v>
      </c>
      <c r="O78" s="42"/>
      <c r="P78" s="42"/>
      <c r="Q78" s="42" t="s">
        <v>532</v>
      </c>
      <c r="R78" s="42" t="s">
        <v>533</v>
      </c>
      <c r="S78" s="114" t="str">
        <f t="shared" si="7"/>
        <v>21</v>
      </c>
      <c r="T78" s="114" t="str">
        <f t="shared" si="5"/>
        <v>HH列07</v>
      </c>
      <c r="U78" s="114" t="str">
        <f t="shared" si="8"/>
        <v>02</v>
      </c>
      <c r="V78" s="114" t="str">
        <f t="shared" si="6"/>
        <v>101</v>
      </c>
      <c r="W78" s="47"/>
      <c r="X78" s="114" t="s">
        <v>534</v>
      </c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49"/>
      <c r="GX78" s="49"/>
      <c r="GY78" s="49"/>
      <c r="GZ78" s="49"/>
      <c r="HA78" s="49"/>
      <c r="HB78" s="49"/>
      <c r="HC78" s="49"/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O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  <c r="IJ78" s="49"/>
      <c r="IK78" s="49"/>
      <c r="IL78" s="49"/>
      <c r="IM78" s="49"/>
      <c r="IN78" s="49"/>
    </row>
    <row r="79" spans="1:248" s="8" customFormat="1" ht="18" customHeight="1">
      <c r="A79" s="42">
        <v>78</v>
      </c>
      <c r="B79" s="181" t="s">
        <v>919</v>
      </c>
      <c r="C79" s="180" t="s">
        <v>920</v>
      </c>
      <c r="D79" s="43" t="str">
        <f t="shared" si="9"/>
        <v>应用服务器(接入1)-超聚变 2288HV5-存储</v>
      </c>
      <c r="E79" s="183" t="s">
        <v>102</v>
      </c>
      <c r="F79" s="184" t="s">
        <v>921</v>
      </c>
      <c r="G79" s="191">
        <v>2100</v>
      </c>
      <c r="H79" s="183" t="s">
        <v>922</v>
      </c>
      <c r="I79" s="183" t="s">
        <v>896</v>
      </c>
      <c r="J79" s="183" t="s">
        <v>897</v>
      </c>
      <c r="K79" s="191">
        <v>2161</v>
      </c>
      <c r="L79" s="183" t="s">
        <v>923</v>
      </c>
      <c r="M79" s="183" t="s">
        <v>530</v>
      </c>
      <c r="N79" s="183" t="s">
        <v>531</v>
      </c>
      <c r="O79" s="42"/>
      <c r="P79" s="42"/>
      <c r="Q79" s="42" t="s">
        <v>532</v>
      </c>
      <c r="R79" s="42" t="s">
        <v>533</v>
      </c>
      <c r="S79" s="114" t="str">
        <f t="shared" si="7"/>
        <v>03</v>
      </c>
      <c r="T79" s="114" t="str">
        <f t="shared" si="5"/>
        <v>HH列08</v>
      </c>
      <c r="U79" s="114" t="str">
        <f t="shared" si="8"/>
        <v>02</v>
      </c>
      <c r="V79" s="114" t="str">
        <f t="shared" si="6"/>
        <v>101</v>
      </c>
      <c r="W79" s="47"/>
      <c r="X79" s="114" t="s">
        <v>534</v>
      </c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49"/>
      <c r="GX79" s="49"/>
      <c r="GY79" s="49"/>
      <c r="GZ79" s="49"/>
      <c r="HA79" s="49"/>
      <c r="HB79" s="49"/>
      <c r="HC79" s="49"/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O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  <c r="IJ79" s="49"/>
      <c r="IK79" s="49"/>
      <c r="IL79" s="49"/>
      <c r="IM79" s="49"/>
      <c r="IN79" s="49"/>
    </row>
    <row r="80" spans="1:248" s="8" customFormat="1" ht="18" customHeight="1">
      <c r="A80" s="42">
        <v>79</v>
      </c>
      <c r="B80" s="181" t="s">
        <v>924</v>
      </c>
      <c r="C80" s="180" t="s">
        <v>925</v>
      </c>
      <c r="D80" s="43" t="str">
        <f t="shared" si="9"/>
        <v>应用服务器(接入1)-超聚变 2288HV5-存储</v>
      </c>
      <c r="E80" s="183" t="s">
        <v>102</v>
      </c>
      <c r="F80" s="184" t="s">
        <v>926</v>
      </c>
      <c r="G80" s="191">
        <v>2100</v>
      </c>
      <c r="H80" s="183" t="s">
        <v>927</v>
      </c>
      <c r="I80" s="183" t="s">
        <v>896</v>
      </c>
      <c r="J80" s="183" t="s">
        <v>897</v>
      </c>
      <c r="K80" s="191">
        <v>2161</v>
      </c>
      <c r="L80" s="183" t="s">
        <v>928</v>
      </c>
      <c r="M80" s="183" t="s">
        <v>530</v>
      </c>
      <c r="N80" s="183" t="s">
        <v>531</v>
      </c>
      <c r="O80" s="42"/>
      <c r="P80" s="42"/>
      <c r="Q80" s="42" t="s">
        <v>532</v>
      </c>
      <c r="R80" s="42" t="s">
        <v>533</v>
      </c>
      <c r="S80" s="114" t="str">
        <f t="shared" si="7"/>
        <v>06</v>
      </c>
      <c r="T80" s="114" t="str">
        <f t="shared" si="5"/>
        <v>HH列08</v>
      </c>
      <c r="U80" s="114" t="str">
        <f t="shared" si="8"/>
        <v>02</v>
      </c>
      <c r="V80" s="114" t="str">
        <f t="shared" si="6"/>
        <v>101</v>
      </c>
      <c r="W80" s="47"/>
      <c r="X80" s="114" t="s">
        <v>534</v>
      </c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49"/>
      <c r="GX80" s="49"/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</row>
    <row r="81" spans="1:248" s="8" customFormat="1" ht="18" customHeight="1">
      <c r="A81" s="42">
        <v>80</v>
      </c>
      <c r="B81" s="181" t="s">
        <v>929</v>
      </c>
      <c r="C81" s="180" t="s">
        <v>930</v>
      </c>
      <c r="D81" s="43" t="str">
        <f t="shared" si="9"/>
        <v>应用服务器(接入1)-超聚变 2288HV5-存储</v>
      </c>
      <c r="E81" s="183" t="s">
        <v>102</v>
      </c>
      <c r="F81" s="184" t="s">
        <v>931</v>
      </c>
      <c r="G81" s="191">
        <v>2100</v>
      </c>
      <c r="H81" s="183" t="s">
        <v>932</v>
      </c>
      <c r="I81" s="183" t="s">
        <v>896</v>
      </c>
      <c r="J81" s="183" t="s">
        <v>897</v>
      </c>
      <c r="K81" s="191">
        <v>2161</v>
      </c>
      <c r="L81" s="183" t="s">
        <v>933</v>
      </c>
      <c r="M81" s="183" t="s">
        <v>530</v>
      </c>
      <c r="N81" s="183" t="s">
        <v>531</v>
      </c>
      <c r="O81" s="42"/>
      <c r="P81" s="42"/>
      <c r="Q81" s="42" t="s">
        <v>532</v>
      </c>
      <c r="R81" s="42" t="s">
        <v>533</v>
      </c>
      <c r="S81" s="114" t="str">
        <f t="shared" si="7"/>
        <v>09</v>
      </c>
      <c r="T81" s="114" t="str">
        <f t="shared" si="5"/>
        <v>HH列08</v>
      </c>
      <c r="U81" s="114" t="str">
        <f t="shared" si="8"/>
        <v>02</v>
      </c>
      <c r="V81" s="114" t="str">
        <f t="shared" si="6"/>
        <v>101</v>
      </c>
      <c r="W81" s="47"/>
      <c r="X81" s="114" t="s">
        <v>534</v>
      </c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49"/>
      <c r="GX81" s="49"/>
      <c r="GY81" s="49"/>
      <c r="GZ81" s="49"/>
      <c r="HA81" s="49"/>
      <c r="HB81" s="49"/>
      <c r="HC81" s="49"/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O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  <c r="IJ81" s="49"/>
      <c r="IK81" s="49"/>
      <c r="IL81" s="49"/>
      <c r="IM81" s="49"/>
      <c r="IN81" s="49"/>
    </row>
    <row r="82" spans="1:248" s="8" customFormat="1" ht="18" customHeight="1">
      <c r="A82" s="42">
        <v>81</v>
      </c>
      <c r="B82" s="181" t="s">
        <v>934</v>
      </c>
      <c r="C82" s="180" t="s">
        <v>935</v>
      </c>
      <c r="D82" s="43" t="str">
        <f t="shared" si="9"/>
        <v>应用服务器(接入1)-超聚变 2288HV5-性能型存储</v>
      </c>
      <c r="E82" s="183" t="s">
        <v>102</v>
      </c>
      <c r="F82" s="184" t="s">
        <v>936</v>
      </c>
      <c r="G82" s="191">
        <v>2100</v>
      </c>
      <c r="H82" s="183" t="s">
        <v>937</v>
      </c>
      <c r="I82" s="183" t="s">
        <v>896</v>
      </c>
      <c r="J82" s="183" t="s">
        <v>897</v>
      </c>
      <c r="K82" s="191">
        <v>2161</v>
      </c>
      <c r="L82" s="183" t="s">
        <v>938</v>
      </c>
      <c r="M82" s="183" t="s">
        <v>530</v>
      </c>
      <c r="N82" s="183" t="s">
        <v>531</v>
      </c>
      <c r="O82" s="42"/>
      <c r="P82" s="42"/>
      <c r="Q82" s="42" t="s">
        <v>532</v>
      </c>
      <c r="R82" s="42" t="s">
        <v>533</v>
      </c>
      <c r="S82" s="114" t="str">
        <f t="shared" si="7"/>
        <v>12</v>
      </c>
      <c r="T82" s="114" t="str">
        <f t="shared" si="5"/>
        <v>HH列08</v>
      </c>
      <c r="U82" s="114" t="str">
        <f t="shared" si="8"/>
        <v>02</v>
      </c>
      <c r="V82" s="114" t="str">
        <f t="shared" si="6"/>
        <v>101</v>
      </c>
      <c r="W82" s="47"/>
      <c r="X82" s="114" t="s">
        <v>939</v>
      </c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49"/>
      <c r="GX82" s="49"/>
      <c r="GY82" s="49"/>
      <c r="GZ82" s="49"/>
      <c r="HA82" s="49"/>
      <c r="HB82" s="49"/>
      <c r="HC82" s="49"/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O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  <c r="IJ82" s="49"/>
      <c r="IK82" s="49"/>
      <c r="IL82" s="49"/>
      <c r="IM82" s="49"/>
      <c r="IN82" s="49"/>
    </row>
    <row r="83" spans="1:248" s="8" customFormat="1" ht="18" customHeight="1">
      <c r="A83" s="42">
        <v>82</v>
      </c>
      <c r="B83" s="181" t="s">
        <v>940</v>
      </c>
      <c r="C83" s="180" t="s">
        <v>941</v>
      </c>
      <c r="D83" s="43" t="str">
        <f t="shared" si="9"/>
        <v>应用服务器(接入1)-超聚变 2288HV5-性能型存储</v>
      </c>
      <c r="E83" s="183" t="s">
        <v>102</v>
      </c>
      <c r="F83" s="184" t="s">
        <v>942</v>
      </c>
      <c r="G83" s="191">
        <v>2100</v>
      </c>
      <c r="H83" s="183" t="s">
        <v>943</v>
      </c>
      <c r="I83" s="183" t="s">
        <v>896</v>
      </c>
      <c r="J83" s="183" t="s">
        <v>897</v>
      </c>
      <c r="K83" s="191">
        <v>2161</v>
      </c>
      <c r="L83" s="183" t="s">
        <v>944</v>
      </c>
      <c r="M83" s="183" t="s">
        <v>530</v>
      </c>
      <c r="N83" s="183" t="s">
        <v>531</v>
      </c>
      <c r="O83" s="42"/>
      <c r="P83" s="42"/>
      <c r="Q83" s="42" t="s">
        <v>532</v>
      </c>
      <c r="R83" s="42" t="s">
        <v>533</v>
      </c>
      <c r="S83" s="114" t="str">
        <f t="shared" si="7"/>
        <v>15</v>
      </c>
      <c r="T83" s="114" t="str">
        <f t="shared" si="5"/>
        <v>HH列08</v>
      </c>
      <c r="U83" s="114" t="str">
        <f t="shared" si="8"/>
        <v>02</v>
      </c>
      <c r="V83" s="114" t="str">
        <f t="shared" si="6"/>
        <v>101</v>
      </c>
      <c r="W83" s="47"/>
      <c r="X83" s="114" t="s">
        <v>939</v>
      </c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49"/>
      <c r="GX83" s="49"/>
      <c r="GY83" s="49"/>
      <c r="GZ83" s="49"/>
      <c r="HA83" s="49"/>
      <c r="HB83" s="49"/>
      <c r="HC83" s="49"/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O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  <c r="IJ83" s="49"/>
      <c r="IK83" s="49"/>
      <c r="IL83" s="49"/>
      <c r="IM83" s="49"/>
      <c r="IN83" s="49"/>
    </row>
    <row r="84" spans="1:248" s="8" customFormat="1" ht="18" customHeight="1">
      <c r="A84" s="42">
        <v>83</v>
      </c>
      <c r="B84" s="181" t="s">
        <v>945</v>
      </c>
      <c r="C84" s="180" t="s">
        <v>946</v>
      </c>
      <c r="D84" s="43" t="str">
        <f t="shared" si="9"/>
        <v>应用服务器(接入1)-超聚变 2288HV5-性能型存储</v>
      </c>
      <c r="E84" s="183" t="s">
        <v>102</v>
      </c>
      <c r="F84" s="184" t="s">
        <v>947</v>
      </c>
      <c r="G84" s="191">
        <v>2100</v>
      </c>
      <c r="H84" s="183" t="s">
        <v>948</v>
      </c>
      <c r="I84" s="183" t="s">
        <v>896</v>
      </c>
      <c r="J84" s="183" t="s">
        <v>897</v>
      </c>
      <c r="K84" s="191">
        <v>2161</v>
      </c>
      <c r="L84" s="183" t="s">
        <v>949</v>
      </c>
      <c r="M84" s="183" t="s">
        <v>530</v>
      </c>
      <c r="N84" s="183" t="s">
        <v>531</v>
      </c>
      <c r="O84" s="42"/>
      <c r="P84" s="42"/>
      <c r="Q84" s="42" t="s">
        <v>532</v>
      </c>
      <c r="R84" s="42" t="s">
        <v>533</v>
      </c>
      <c r="S84" s="114" t="str">
        <f t="shared" si="7"/>
        <v>03</v>
      </c>
      <c r="T84" s="114" t="str">
        <f t="shared" si="5"/>
        <v>HH列09</v>
      </c>
      <c r="U84" s="114" t="str">
        <f t="shared" si="8"/>
        <v>02</v>
      </c>
      <c r="V84" s="114" t="str">
        <f t="shared" si="6"/>
        <v>101</v>
      </c>
      <c r="W84" s="47"/>
      <c r="X84" s="114" t="s">
        <v>939</v>
      </c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49"/>
      <c r="GX84" s="49"/>
      <c r="GY84" s="49"/>
      <c r="GZ84" s="49"/>
      <c r="HA84" s="49"/>
      <c r="HB84" s="49"/>
      <c r="HC84" s="49"/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O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  <c r="IJ84" s="49"/>
      <c r="IK84" s="49"/>
      <c r="IL84" s="49"/>
      <c r="IM84" s="49"/>
      <c r="IN84" s="49"/>
    </row>
    <row r="85" spans="1:248" s="8" customFormat="1" ht="18" customHeight="1">
      <c r="A85" s="42">
        <v>84</v>
      </c>
      <c r="B85" s="181" t="s">
        <v>950</v>
      </c>
      <c r="C85" s="180" t="s">
        <v>951</v>
      </c>
      <c r="D85" s="43" t="str">
        <f t="shared" si="9"/>
        <v>应用服务器(接入1)-超聚变 2288HV5-性能型存储</v>
      </c>
      <c r="E85" s="183" t="s">
        <v>102</v>
      </c>
      <c r="F85" s="184" t="s">
        <v>952</v>
      </c>
      <c r="G85" s="191">
        <v>2100</v>
      </c>
      <c r="H85" s="183" t="s">
        <v>953</v>
      </c>
      <c r="I85" s="183" t="s">
        <v>896</v>
      </c>
      <c r="J85" s="183" t="s">
        <v>897</v>
      </c>
      <c r="K85" s="191">
        <v>2161</v>
      </c>
      <c r="L85" s="183" t="s">
        <v>954</v>
      </c>
      <c r="M85" s="183" t="s">
        <v>530</v>
      </c>
      <c r="N85" s="183" t="s">
        <v>531</v>
      </c>
      <c r="O85" s="42"/>
      <c r="P85" s="42"/>
      <c r="Q85" s="42" t="s">
        <v>532</v>
      </c>
      <c r="R85" s="42" t="s">
        <v>533</v>
      </c>
      <c r="S85" s="114" t="str">
        <f t="shared" si="7"/>
        <v>06</v>
      </c>
      <c r="T85" s="114" t="str">
        <f t="shared" si="5"/>
        <v>HH列09</v>
      </c>
      <c r="U85" s="114" t="str">
        <f t="shared" si="8"/>
        <v>02</v>
      </c>
      <c r="V85" s="114" t="str">
        <f t="shared" si="6"/>
        <v>101</v>
      </c>
      <c r="W85" s="47"/>
      <c r="X85" s="114" t="s">
        <v>939</v>
      </c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49"/>
      <c r="GX85" s="49"/>
      <c r="GY85" s="49"/>
      <c r="GZ85" s="49"/>
      <c r="HA85" s="49"/>
      <c r="HB85" s="49"/>
      <c r="HC85" s="49"/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O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  <c r="IJ85" s="49"/>
      <c r="IK85" s="49"/>
      <c r="IL85" s="49"/>
      <c r="IM85" s="49"/>
      <c r="IN85" s="49"/>
    </row>
    <row r="86" spans="1:248" s="8" customFormat="1" ht="18" customHeight="1">
      <c r="A86" s="42">
        <v>85</v>
      </c>
      <c r="B86" s="181" t="s">
        <v>955</v>
      </c>
      <c r="C86" s="180" t="s">
        <v>956</v>
      </c>
      <c r="D86" s="43" t="str">
        <f t="shared" si="9"/>
        <v>应用服务器(接入1)-超聚变 2288HV5-云存储</v>
      </c>
      <c r="E86" s="183" t="s">
        <v>102</v>
      </c>
      <c r="F86" s="184" t="s">
        <v>957</v>
      </c>
      <c r="G86" s="191">
        <v>2100</v>
      </c>
      <c r="H86" s="183" t="s">
        <v>958</v>
      </c>
      <c r="I86" s="183" t="s">
        <v>896</v>
      </c>
      <c r="J86" s="183" t="s">
        <v>897</v>
      </c>
      <c r="K86" s="191">
        <v>2161</v>
      </c>
      <c r="L86" s="183" t="s">
        <v>959</v>
      </c>
      <c r="M86" s="183" t="s">
        <v>530</v>
      </c>
      <c r="N86" s="183" t="s">
        <v>531</v>
      </c>
      <c r="O86" s="42"/>
      <c r="P86" s="42"/>
      <c r="Q86" s="42" t="s">
        <v>532</v>
      </c>
      <c r="R86" s="42" t="s">
        <v>533</v>
      </c>
      <c r="S86" s="114" t="str">
        <f t="shared" si="7"/>
        <v>28</v>
      </c>
      <c r="T86" s="114" t="str">
        <f t="shared" si="5"/>
        <v>HH列08</v>
      </c>
      <c r="U86" s="114" t="str">
        <f t="shared" si="8"/>
        <v>02</v>
      </c>
      <c r="V86" s="114" t="str">
        <f t="shared" si="6"/>
        <v>101</v>
      </c>
      <c r="W86" s="47"/>
      <c r="X86" s="114" t="s">
        <v>960</v>
      </c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49"/>
      <c r="GX86" s="49"/>
      <c r="GY86" s="49"/>
      <c r="GZ86" s="49"/>
      <c r="HA86" s="49"/>
      <c r="HB86" s="49"/>
      <c r="HC86" s="49"/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O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  <c r="IJ86" s="49"/>
      <c r="IK86" s="49"/>
      <c r="IL86" s="49"/>
      <c r="IM86" s="49"/>
      <c r="IN86" s="49"/>
    </row>
    <row r="87" spans="1:248" s="8" customFormat="1" ht="18" customHeight="1">
      <c r="A87" s="42">
        <v>86</v>
      </c>
      <c r="B87" s="181" t="s">
        <v>961</v>
      </c>
      <c r="C87" s="180" t="s">
        <v>962</v>
      </c>
      <c r="D87" s="43" t="str">
        <f t="shared" si="9"/>
        <v>应用服务器(接入1)-超聚变 2288HV5-云存储</v>
      </c>
      <c r="E87" s="183" t="s">
        <v>102</v>
      </c>
      <c r="F87" s="184" t="s">
        <v>963</v>
      </c>
      <c r="G87" s="191">
        <v>2100</v>
      </c>
      <c r="H87" s="183" t="s">
        <v>964</v>
      </c>
      <c r="I87" s="183" t="s">
        <v>896</v>
      </c>
      <c r="J87" s="183" t="s">
        <v>897</v>
      </c>
      <c r="K87" s="191">
        <v>2161</v>
      </c>
      <c r="L87" s="183" t="s">
        <v>965</v>
      </c>
      <c r="M87" s="183" t="s">
        <v>530</v>
      </c>
      <c r="N87" s="183" t="s">
        <v>531</v>
      </c>
      <c r="O87" s="42"/>
      <c r="P87" s="42"/>
      <c r="Q87" s="42" t="s">
        <v>532</v>
      </c>
      <c r="R87" s="42" t="s">
        <v>533</v>
      </c>
      <c r="S87" s="114" t="str">
        <f t="shared" si="7"/>
        <v>18</v>
      </c>
      <c r="T87" s="114" t="str">
        <f t="shared" si="5"/>
        <v>HH列09</v>
      </c>
      <c r="U87" s="114" t="str">
        <f t="shared" si="8"/>
        <v>02</v>
      </c>
      <c r="V87" s="114" t="str">
        <f t="shared" si="6"/>
        <v>101</v>
      </c>
      <c r="W87" s="47"/>
      <c r="X87" s="114" t="s">
        <v>960</v>
      </c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49"/>
      <c r="GX87" s="49"/>
      <c r="GY87" s="49"/>
      <c r="GZ87" s="49"/>
      <c r="HA87" s="49"/>
      <c r="HB87" s="49"/>
      <c r="HC87" s="49"/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O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  <c r="IJ87" s="49"/>
      <c r="IK87" s="49"/>
      <c r="IL87" s="49"/>
      <c r="IM87" s="49"/>
      <c r="IN87" s="49"/>
    </row>
    <row r="88" spans="1:248" s="8" customFormat="1" ht="18" customHeight="1">
      <c r="A88" s="42">
        <v>87</v>
      </c>
      <c r="B88" s="181" t="s">
        <v>966</v>
      </c>
      <c r="C88" s="180" t="s">
        <v>967</v>
      </c>
      <c r="D88" s="43" t="str">
        <f t="shared" si="9"/>
        <v>应用服务器(接入1)-超聚变 2288HV5-云存储</v>
      </c>
      <c r="E88" s="183" t="s">
        <v>102</v>
      </c>
      <c r="F88" s="184" t="s">
        <v>968</v>
      </c>
      <c r="G88" s="191">
        <v>2100</v>
      </c>
      <c r="H88" s="183" t="s">
        <v>969</v>
      </c>
      <c r="I88" s="183" t="s">
        <v>896</v>
      </c>
      <c r="J88" s="183" t="s">
        <v>897</v>
      </c>
      <c r="K88" s="191">
        <v>2161</v>
      </c>
      <c r="L88" s="183" t="s">
        <v>970</v>
      </c>
      <c r="M88" s="183" t="s">
        <v>530</v>
      </c>
      <c r="N88" s="183" t="s">
        <v>531</v>
      </c>
      <c r="O88" s="42"/>
      <c r="P88" s="42"/>
      <c r="Q88" s="42" t="s">
        <v>532</v>
      </c>
      <c r="R88" s="42" t="s">
        <v>533</v>
      </c>
      <c r="S88" s="114" t="str">
        <f t="shared" si="7"/>
        <v>21</v>
      </c>
      <c r="T88" s="114" t="str">
        <f t="shared" si="5"/>
        <v>HH列09</v>
      </c>
      <c r="U88" s="114" t="str">
        <f t="shared" si="8"/>
        <v>02</v>
      </c>
      <c r="V88" s="114" t="str">
        <f t="shared" si="6"/>
        <v>101</v>
      </c>
      <c r="W88" s="47"/>
      <c r="X88" s="114" t="s">
        <v>960</v>
      </c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49"/>
      <c r="GX88" s="49"/>
      <c r="GY88" s="49"/>
      <c r="GZ88" s="49"/>
      <c r="HA88" s="49"/>
      <c r="HB88" s="49"/>
      <c r="HC88" s="49"/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O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  <c r="IJ88" s="49"/>
      <c r="IK88" s="49"/>
      <c r="IL88" s="49"/>
      <c r="IM88" s="49"/>
      <c r="IN88" s="49"/>
    </row>
    <row r="89" spans="1:248" s="8" customFormat="1" ht="18" customHeight="1">
      <c r="A89" s="42">
        <v>88</v>
      </c>
      <c r="B89" s="181" t="s">
        <v>971</v>
      </c>
      <c r="C89" s="180" t="s">
        <v>972</v>
      </c>
      <c r="D89" s="43" t="str">
        <f t="shared" si="9"/>
        <v>应用服务器(接入1)-超聚变 2288HV5-云存储</v>
      </c>
      <c r="E89" s="183" t="s">
        <v>102</v>
      </c>
      <c r="F89" s="184" t="s">
        <v>973</v>
      </c>
      <c r="G89" s="191">
        <v>2100</v>
      </c>
      <c r="H89" s="183" t="s">
        <v>974</v>
      </c>
      <c r="I89" s="183" t="s">
        <v>896</v>
      </c>
      <c r="J89" s="183" t="s">
        <v>897</v>
      </c>
      <c r="K89" s="191">
        <v>2161</v>
      </c>
      <c r="L89" s="183" t="s">
        <v>975</v>
      </c>
      <c r="M89" s="183" t="s">
        <v>530</v>
      </c>
      <c r="N89" s="183" t="s">
        <v>531</v>
      </c>
      <c r="O89" s="42"/>
      <c r="P89" s="42"/>
      <c r="Q89" s="42" t="s">
        <v>532</v>
      </c>
      <c r="R89" s="42" t="s">
        <v>533</v>
      </c>
      <c r="S89" s="114" t="str">
        <f t="shared" si="7"/>
        <v>03</v>
      </c>
      <c r="T89" s="114" t="str">
        <f t="shared" si="5"/>
        <v>HH列10</v>
      </c>
      <c r="U89" s="114" t="str">
        <f t="shared" si="8"/>
        <v>02</v>
      </c>
      <c r="V89" s="114" t="str">
        <f t="shared" si="6"/>
        <v>101</v>
      </c>
      <c r="W89" s="47"/>
      <c r="X89" s="114" t="s">
        <v>960</v>
      </c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49"/>
      <c r="GX89" s="49"/>
      <c r="GY89" s="49"/>
      <c r="GZ89" s="49"/>
      <c r="HA89" s="49"/>
      <c r="HB89" s="49"/>
      <c r="HC89" s="49"/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O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  <c r="IJ89" s="49"/>
      <c r="IK89" s="49"/>
      <c r="IL89" s="49"/>
      <c r="IM89" s="49"/>
      <c r="IN89" s="49"/>
    </row>
    <row r="90" spans="1:248" s="8" customFormat="1" ht="18" customHeight="1">
      <c r="A90" s="42">
        <v>89</v>
      </c>
      <c r="B90" s="181" t="s">
        <v>976</v>
      </c>
      <c r="C90" s="180" t="s">
        <v>977</v>
      </c>
      <c r="D90" s="43" t="str">
        <f t="shared" si="9"/>
        <v>应用服务器(接入2)-超聚变 2288HV5-云存储</v>
      </c>
      <c r="E90" s="183" t="s">
        <v>102</v>
      </c>
      <c r="F90" s="184" t="s">
        <v>978</v>
      </c>
      <c r="G90" s="191">
        <v>2100</v>
      </c>
      <c r="H90" s="183" t="s">
        <v>979</v>
      </c>
      <c r="I90" s="183" t="s">
        <v>896</v>
      </c>
      <c r="J90" s="183" t="s">
        <v>897</v>
      </c>
      <c r="K90" s="191">
        <v>2161</v>
      </c>
      <c r="L90" s="183" t="s">
        <v>980</v>
      </c>
      <c r="M90" s="183" t="s">
        <v>530</v>
      </c>
      <c r="N90" s="183" t="s">
        <v>531</v>
      </c>
      <c r="O90" s="42"/>
      <c r="P90" s="42"/>
      <c r="Q90" s="42" t="s">
        <v>532</v>
      </c>
      <c r="R90" s="42" t="s">
        <v>533</v>
      </c>
      <c r="S90" s="114" t="str">
        <f t="shared" si="7"/>
        <v>31</v>
      </c>
      <c r="T90" s="114" t="str">
        <f t="shared" si="5"/>
        <v>HH列08</v>
      </c>
      <c r="U90" s="114" t="str">
        <f t="shared" si="8"/>
        <v>02</v>
      </c>
      <c r="V90" s="114" t="str">
        <f t="shared" si="6"/>
        <v>101</v>
      </c>
      <c r="W90" s="47"/>
      <c r="X90" s="114" t="s">
        <v>160</v>
      </c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49"/>
      <c r="GX90" s="49"/>
      <c r="GY90" s="49"/>
      <c r="GZ90" s="49"/>
      <c r="HA90" s="49"/>
      <c r="HB90" s="49"/>
      <c r="HC90" s="49"/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O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  <c r="IJ90" s="49"/>
      <c r="IK90" s="49"/>
      <c r="IL90" s="49"/>
      <c r="IM90" s="49"/>
      <c r="IN90" s="49"/>
    </row>
    <row r="91" spans="1:248" s="8" customFormat="1" ht="18" customHeight="1">
      <c r="A91" s="42">
        <v>90</v>
      </c>
      <c r="B91" s="181" t="s">
        <v>981</v>
      </c>
      <c r="C91" s="180" t="s">
        <v>982</v>
      </c>
      <c r="D91" s="43" t="str">
        <f t="shared" si="9"/>
        <v>应用服务器(接入2)-超聚变 2288HV5-云存储</v>
      </c>
      <c r="E91" s="183" t="s">
        <v>102</v>
      </c>
      <c r="F91" s="185" t="s">
        <v>983</v>
      </c>
      <c r="G91" s="191">
        <v>2100</v>
      </c>
      <c r="H91" s="183" t="s">
        <v>984</v>
      </c>
      <c r="I91" s="183" t="s">
        <v>896</v>
      </c>
      <c r="J91" s="183" t="s">
        <v>897</v>
      </c>
      <c r="K91" s="191">
        <v>2161</v>
      </c>
      <c r="L91" s="183" t="s">
        <v>985</v>
      </c>
      <c r="M91" s="183" t="s">
        <v>530</v>
      </c>
      <c r="N91" s="183" t="s">
        <v>531</v>
      </c>
      <c r="O91" s="42"/>
      <c r="P91" s="42"/>
      <c r="Q91" s="42" t="s">
        <v>532</v>
      </c>
      <c r="R91" s="42" t="s">
        <v>533</v>
      </c>
      <c r="S91" s="114" t="str">
        <f t="shared" si="7"/>
        <v>24</v>
      </c>
      <c r="T91" s="114" t="str">
        <f t="shared" si="5"/>
        <v>HH列09</v>
      </c>
      <c r="U91" s="114" t="str">
        <f t="shared" si="8"/>
        <v>02</v>
      </c>
      <c r="V91" s="114" t="str">
        <f t="shared" si="6"/>
        <v>101</v>
      </c>
      <c r="W91" s="47"/>
      <c r="X91" s="114" t="s">
        <v>160</v>
      </c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49"/>
      <c r="GX91" s="49"/>
      <c r="GY91" s="49"/>
      <c r="GZ91" s="49"/>
      <c r="HA91" s="49"/>
      <c r="HB91" s="49"/>
      <c r="HC91" s="49"/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O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  <c r="IJ91" s="49"/>
      <c r="IK91" s="49"/>
      <c r="IL91" s="49"/>
      <c r="IM91" s="49"/>
      <c r="IN91" s="49"/>
    </row>
    <row r="92" spans="1:248" s="8" customFormat="1" ht="18" customHeight="1">
      <c r="A92" s="42">
        <v>91</v>
      </c>
      <c r="B92" s="181" t="s">
        <v>986</v>
      </c>
      <c r="C92" s="180" t="s">
        <v>987</v>
      </c>
      <c r="D92" s="43" t="str">
        <f t="shared" ref="D92:D95" si="10">IF(LEN(B92)-LEN(SUBSTITUTE(B92,"-",""))&lt;&gt;1,MID(B92,1,FIND("$",SUBSTITUTE(B92,"-","$",LEN(B92)-LEN(SUBSTITUTE(B92,"-",""))),1)-1),MID(B92,1,FIND("-",B92,1)-1))&amp;"-"&amp;E92&amp;IF(X92="","","-"&amp;X92)</f>
        <v>高性能型存储-FitServer R2200 V5-宿主机及AI</v>
      </c>
      <c r="E92" s="183" t="s">
        <v>988</v>
      </c>
      <c r="F92" s="184" t="s">
        <v>989</v>
      </c>
      <c r="G92" s="191">
        <v>2120</v>
      </c>
      <c r="H92" s="183" t="s">
        <v>990</v>
      </c>
      <c r="I92" s="183" t="s">
        <v>323</v>
      </c>
      <c r="J92" s="183" t="s">
        <v>991</v>
      </c>
      <c r="K92" s="191">
        <v>2161</v>
      </c>
      <c r="L92" s="183" t="s">
        <v>992</v>
      </c>
      <c r="M92" s="183" t="s">
        <v>530</v>
      </c>
      <c r="N92" s="183" t="s">
        <v>531</v>
      </c>
      <c r="O92" s="42"/>
      <c r="P92" s="42"/>
      <c r="Q92" s="42" t="s">
        <v>532</v>
      </c>
      <c r="R92" s="42" t="s">
        <v>533</v>
      </c>
      <c r="S92" s="114" t="str">
        <f t="shared" si="7"/>
        <v>15</v>
      </c>
      <c r="T92" s="114" t="str">
        <f t="shared" si="5"/>
        <v>HH列09</v>
      </c>
      <c r="U92" s="114" t="str">
        <f t="shared" si="8"/>
        <v>02</v>
      </c>
      <c r="V92" s="114" t="str">
        <f t="shared" si="6"/>
        <v>101</v>
      </c>
      <c r="W92" s="47"/>
      <c r="X92" s="89" t="s">
        <v>125</v>
      </c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49"/>
      <c r="GX92" s="49"/>
      <c r="GY92" s="49"/>
      <c r="GZ92" s="49"/>
      <c r="HA92" s="49"/>
      <c r="HB92" s="49"/>
      <c r="HC92" s="49"/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O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  <c r="IJ92" s="49"/>
      <c r="IK92" s="49"/>
      <c r="IL92" s="49"/>
      <c r="IM92" s="49"/>
      <c r="IN92" s="49"/>
    </row>
    <row r="93" spans="1:248" s="8" customFormat="1" ht="18" customHeight="1">
      <c r="A93" s="42">
        <v>92</v>
      </c>
      <c r="B93" s="181" t="s">
        <v>993</v>
      </c>
      <c r="C93" s="180" t="s">
        <v>994</v>
      </c>
      <c r="D93" s="43" t="str">
        <f t="shared" si="10"/>
        <v>高性能型存储-FitServer R2200 V5-宿主机及AI</v>
      </c>
      <c r="E93" s="183" t="s">
        <v>988</v>
      </c>
      <c r="F93" s="184" t="s">
        <v>995</v>
      </c>
      <c r="G93" s="191">
        <v>2120</v>
      </c>
      <c r="H93" s="183" t="s">
        <v>996</v>
      </c>
      <c r="I93" s="183" t="s">
        <v>323</v>
      </c>
      <c r="J93" s="183" t="s">
        <v>991</v>
      </c>
      <c r="K93" s="191">
        <v>2161</v>
      </c>
      <c r="L93" s="183" t="s">
        <v>997</v>
      </c>
      <c r="M93" s="183" t="s">
        <v>530</v>
      </c>
      <c r="N93" s="183" t="s">
        <v>531</v>
      </c>
      <c r="O93" s="42"/>
      <c r="P93" s="42"/>
      <c r="Q93" s="42" t="s">
        <v>532</v>
      </c>
      <c r="R93" s="42" t="s">
        <v>533</v>
      </c>
      <c r="S93" s="114" t="str">
        <f t="shared" si="7"/>
        <v>18</v>
      </c>
      <c r="T93" s="114" t="str">
        <f t="shared" si="5"/>
        <v>HH列09</v>
      </c>
      <c r="U93" s="114" t="str">
        <f t="shared" si="8"/>
        <v>02</v>
      </c>
      <c r="V93" s="114" t="str">
        <f t="shared" si="6"/>
        <v>101</v>
      </c>
      <c r="W93" s="47"/>
      <c r="X93" s="89" t="s">
        <v>125</v>
      </c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49"/>
      <c r="GX93" s="49"/>
      <c r="GY93" s="49"/>
      <c r="GZ93" s="49"/>
      <c r="HA93" s="49"/>
      <c r="HB93" s="49"/>
      <c r="HC93" s="49"/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O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49"/>
    </row>
    <row r="94" spans="1:248" s="8" customFormat="1" ht="18" customHeight="1">
      <c r="A94" s="42">
        <v>93</v>
      </c>
      <c r="B94" s="181" t="s">
        <v>998</v>
      </c>
      <c r="C94" s="180" t="s">
        <v>999</v>
      </c>
      <c r="D94" s="43" t="str">
        <f t="shared" si="10"/>
        <v>高性能型存储-FitServer R2200 V5-宿主机及AI</v>
      </c>
      <c r="E94" s="183" t="s">
        <v>988</v>
      </c>
      <c r="F94" s="184" t="s">
        <v>1000</v>
      </c>
      <c r="G94" s="191">
        <v>2120</v>
      </c>
      <c r="H94" s="183" t="s">
        <v>1001</v>
      </c>
      <c r="I94" s="183" t="s">
        <v>323</v>
      </c>
      <c r="J94" s="183" t="s">
        <v>991</v>
      </c>
      <c r="K94" s="191">
        <v>2161</v>
      </c>
      <c r="L94" s="183" t="s">
        <v>1002</v>
      </c>
      <c r="M94" s="183" t="s">
        <v>530</v>
      </c>
      <c r="N94" s="183" t="s">
        <v>531</v>
      </c>
      <c r="O94" s="42"/>
      <c r="P94" s="42"/>
      <c r="Q94" s="42" t="s">
        <v>532</v>
      </c>
      <c r="R94" s="42" t="s">
        <v>533</v>
      </c>
      <c r="S94" s="114" t="str">
        <f t="shared" si="7"/>
        <v>21</v>
      </c>
      <c r="T94" s="114" t="str">
        <f t="shared" si="5"/>
        <v>HH列09</v>
      </c>
      <c r="U94" s="114" t="str">
        <f t="shared" si="8"/>
        <v>02</v>
      </c>
      <c r="V94" s="114" t="str">
        <f t="shared" si="6"/>
        <v>101</v>
      </c>
      <c r="W94" s="47"/>
      <c r="X94" s="89" t="s">
        <v>125</v>
      </c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</row>
    <row r="95" spans="1:248" s="8" customFormat="1" ht="18" customHeight="1">
      <c r="A95" s="42">
        <v>94</v>
      </c>
      <c r="B95" s="181" t="s">
        <v>1003</v>
      </c>
      <c r="C95" s="180" t="s">
        <v>1004</v>
      </c>
      <c r="D95" s="43" t="str">
        <f t="shared" si="10"/>
        <v>高性能型存储-FitServer R2200 V5-宿主机及AI</v>
      </c>
      <c r="E95" s="183" t="s">
        <v>988</v>
      </c>
      <c r="F95" s="184" t="s">
        <v>1005</v>
      </c>
      <c r="G95" s="191">
        <v>2120</v>
      </c>
      <c r="H95" s="183" t="s">
        <v>1006</v>
      </c>
      <c r="I95" s="183" t="s">
        <v>323</v>
      </c>
      <c r="J95" s="183" t="s">
        <v>991</v>
      </c>
      <c r="K95" s="191">
        <v>2161</v>
      </c>
      <c r="L95" s="183" t="s">
        <v>1007</v>
      </c>
      <c r="M95" s="183" t="s">
        <v>530</v>
      </c>
      <c r="N95" s="183" t="s">
        <v>531</v>
      </c>
      <c r="O95" s="42"/>
      <c r="P95" s="42"/>
      <c r="Q95" s="42" t="s">
        <v>532</v>
      </c>
      <c r="R95" s="42" t="s">
        <v>533</v>
      </c>
      <c r="S95" s="114" t="str">
        <f t="shared" si="7"/>
        <v>24</v>
      </c>
      <c r="T95" s="114" t="str">
        <f t="shared" si="5"/>
        <v>HH列09</v>
      </c>
      <c r="U95" s="114" t="str">
        <f t="shared" si="8"/>
        <v>02</v>
      </c>
      <c r="V95" s="114" t="str">
        <f t="shared" si="6"/>
        <v>101</v>
      </c>
      <c r="W95" s="47"/>
      <c r="X95" s="89" t="s">
        <v>125</v>
      </c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  <c r="IJ95" s="49"/>
      <c r="IK95" s="49"/>
      <c r="IL95" s="49"/>
      <c r="IM95" s="49"/>
      <c r="IN95" s="49"/>
    </row>
    <row r="96" spans="1:248" s="8" customFormat="1" ht="18" customHeight="1">
      <c r="A96" s="42">
        <v>95</v>
      </c>
      <c r="B96" s="181" t="s">
        <v>1008</v>
      </c>
      <c r="C96" s="180" t="s">
        <v>1009</v>
      </c>
      <c r="D96" s="43" t="str">
        <f t="shared" ref="D96:D159" si="11">IF(LEN(B96)-LEN(SUBSTITUTE(B96,"-",""))&lt;&gt;1,MID(B96,1,FIND("$",SUBSTITUTE(B96,"-","$",LEN(B96)-LEN(SUBSTITUTE(B96,"-",""))),1)-1),MID(B96,1,FIND("-",B96,1)-1))&amp;"-"&amp;E96&amp;IF(X96="","","-"&amp;X96)</f>
        <v>应用服务器(服务2)-超聚变 2288HV5-存储</v>
      </c>
      <c r="E96" s="183" t="s">
        <v>102</v>
      </c>
      <c r="F96" s="184" t="s">
        <v>1010</v>
      </c>
      <c r="G96" s="191">
        <v>2120</v>
      </c>
      <c r="H96" s="183" t="s">
        <v>1011</v>
      </c>
      <c r="I96" s="183" t="s">
        <v>323</v>
      </c>
      <c r="J96" s="183" t="s">
        <v>991</v>
      </c>
      <c r="K96" s="191">
        <v>2161</v>
      </c>
      <c r="L96" s="183" t="s">
        <v>1012</v>
      </c>
      <c r="M96" s="183" t="s">
        <v>530</v>
      </c>
      <c r="N96" s="183" t="s">
        <v>531</v>
      </c>
      <c r="O96" s="42"/>
      <c r="P96" s="42"/>
      <c r="Q96" s="42" t="s">
        <v>532</v>
      </c>
      <c r="R96" s="42" t="s">
        <v>533</v>
      </c>
      <c r="S96" s="114" t="str">
        <f t="shared" si="7"/>
        <v>24</v>
      </c>
      <c r="T96" s="114" t="str">
        <f t="shared" si="5"/>
        <v>HH列02</v>
      </c>
      <c r="U96" s="114" t="str">
        <f t="shared" si="8"/>
        <v>02</v>
      </c>
      <c r="V96" s="114" t="str">
        <f t="shared" si="6"/>
        <v>101</v>
      </c>
      <c r="W96" s="47"/>
      <c r="X96" s="114" t="s">
        <v>534</v>
      </c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49"/>
      <c r="GX96" s="49"/>
      <c r="GY96" s="49"/>
      <c r="GZ96" s="49"/>
      <c r="HA96" s="49"/>
      <c r="HB96" s="49"/>
      <c r="HC96" s="49"/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</row>
    <row r="97" spans="1:248" s="8" customFormat="1" ht="18" customHeight="1">
      <c r="A97" s="42">
        <v>96</v>
      </c>
      <c r="B97" s="181" t="s">
        <v>1013</v>
      </c>
      <c r="C97" s="180" t="s">
        <v>1014</v>
      </c>
      <c r="D97" s="43" t="str">
        <f t="shared" si="11"/>
        <v>应用服务器(服务2)-超聚变 2288HV5-存储</v>
      </c>
      <c r="E97" s="183" t="s">
        <v>102</v>
      </c>
      <c r="F97" s="184" t="s">
        <v>1015</v>
      </c>
      <c r="G97" s="191">
        <v>2120</v>
      </c>
      <c r="H97" s="183" t="s">
        <v>1016</v>
      </c>
      <c r="I97" s="183" t="s">
        <v>323</v>
      </c>
      <c r="J97" s="183" t="s">
        <v>991</v>
      </c>
      <c r="K97" s="191">
        <v>2161</v>
      </c>
      <c r="L97" s="183" t="s">
        <v>1017</v>
      </c>
      <c r="M97" s="183" t="s">
        <v>530</v>
      </c>
      <c r="N97" s="183" t="s">
        <v>531</v>
      </c>
      <c r="O97" s="42"/>
      <c r="P97" s="42"/>
      <c r="Q97" s="42" t="s">
        <v>532</v>
      </c>
      <c r="R97" s="42" t="s">
        <v>533</v>
      </c>
      <c r="S97" s="114" t="str">
        <f t="shared" si="7"/>
        <v>24</v>
      </c>
      <c r="T97" s="114" t="str">
        <f t="shared" si="5"/>
        <v>HH列03</v>
      </c>
      <c r="U97" s="114" t="str">
        <f t="shared" si="8"/>
        <v>02</v>
      </c>
      <c r="V97" s="114" t="str">
        <f t="shared" si="6"/>
        <v>101</v>
      </c>
      <c r="W97" s="47"/>
      <c r="X97" s="114" t="s">
        <v>534</v>
      </c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49"/>
      <c r="GX97" s="49"/>
      <c r="GY97" s="49"/>
      <c r="GZ97" s="49"/>
      <c r="HA97" s="49"/>
      <c r="HB97" s="49"/>
      <c r="HC97" s="49"/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O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  <c r="IJ97" s="49"/>
      <c r="IK97" s="49"/>
      <c r="IL97" s="49"/>
      <c r="IM97" s="49"/>
      <c r="IN97" s="49"/>
    </row>
    <row r="98" spans="1:248" s="8" customFormat="1" ht="18" customHeight="1">
      <c r="A98" s="42">
        <v>97</v>
      </c>
      <c r="B98" s="181" t="s">
        <v>1018</v>
      </c>
      <c r="C98" s="180" t="s">
        <v>1019</v>
      </c>
      <c r="D98" s="43" t="str">
        <f t="shared" si="11"/>
        <v>应用服务器(服务2)-超聚变 2288HV5-存储</v>
      </c>
      <c r="E98" s="183" t="s">
        <v>102</v>
      </c>
      <c r="F98" s="184" t="s">
        <v>1020</v>
      </c>
      <c r="G98" s="191">
        <v>2120</v>
      </c>
      <c r="H98" s="183" t="s">
        <v>1021</v>
      </c>
      <c r="I98" s="183" t="s">
        <v>323</v>
      </c>
      <c r="J98" s="183" t="s">
        <v>991</v>
      </c>
      <c r="K98" s="191">
        <v>2161</v>
      </c>
      <c r="L98" s="183" t="s">
        <v>1022</v>
      </c>
      <c r="M98" s="183" t="s">
        <v>530</v>
      </c>
      <c r="N98" s="183" t="s">
        <v>531</v>
      </c>
      <c r="O98" s="42"/>
      <c r="P98" s="42"/>
      <c r="Q98" s="42" t="s">
        <v>532</v>
      </c>
      <c r="R98" s="42" t="s">
        <v>533</v>
      </c>
      <c r="S98" s="114" t="str">
        <f t="shared" ref="S98:S145" si="12">RIGHT(C98,2)</f>
        <v>27</v>
      </c>
      <c r="T98" s="114" t="str">
        <f>IF(RIGHT(MID(C98,FIND("$",SUBSTITUTE(C98,"-","$",2))+1,4),1)="-",MID(C98,FIND("$",SUBSTITUTE(C98,"-","$",2))+1,3),IF(RIGHT(MID(C98,FIND("$",SUBSTITUTE(C98,"-","$",2))+1,2),1)="-",IF(ISNUMBER(--MID(C98,FIND("$",SUBSTITUTE(C98,"-","$",2))+1,1)),"0"&amp;MID(C98,FIND("$",SUBSTITUTE(C98,"-","$",2))+1,1),MID(C98,FIND("$",SUBSTITUTE(C98,"-","$",2))+1,1)),MID(C98,FIND("$",SUBSTITUTE(C98,"-","$",2))+1,2))&amp;"列"&amp;MID(C98,FIND("$",SUBSTITUTE(C98,"-","$",3))+1,2))</f>
        <v>HH列04</v>
      </c>
      <c r="U98" s="114" t="str">
        <f t="shared" ref="U98:U145" si="13">MID(C98,FIND("$",SUBSTITUTE(C98,"-","$",_xlfn.IFS(LEN(C98)-LEN(SUBSTITUTE(C98,"-",""))=7,7,LEN(C98)-LEN(SUBSTITUTE(C98,"-",""))=6,6,LEN(C98)-LEN(SUBSTITUTE(C98,"-",""))=5,5)))+1,2)</f>
        <v>02</v>
      </c>
      <c r="V98" s="114" t="str">
        <f>MID(C98,FIND("$",SUBSTITUTE(C98,"-","$",1))+1,FIND("$",SUBSTITUTE(C98,"-","$",1))-2)</f>
        <v>101</v>
      </c>
      <c r="W98" s="47"/>
      <c r="X98" s="114" t="s">
        <v>534</v>
      </c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49"/>
      <c r="GX98" s="49"/>
      <c r="GY98" s="49"/>
      <c r="GZ98" s="49"/>
      <c r="HA98" s="49"/>
      <c r="HB98" s="49"/>
      <c r="HC98" s="49"/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O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  <c r="IJ98" s="49"/>
      <c r="IK98" s="49"/>
      <c r="IL98" s="49"/>
      <c r="IM98" s="49"/>
      <c r="IN98" s="49"/>
    </row>
    <row r="99" spans="1:248" s="8" customFormat="1" ht="18" customHeight="1">
      <c r="A99" s="42">
        <v>98</v>
      </c>
      <c r="B99" s="181" t="s">
        <v>1023</v>
      </c>
      <c r="C99" s="180" t="s">
        <v>1024</v>
      </c>
      <c r="D99" s="43" t="str">
        <f t="shared" si="11"/>
        <v>应用服务器(服务2)-超聚变 2288HV5-存储</v>
      </c>
      <c r="E99" s="183" t="s">
        <v>102</v>
      </c>
      <c r="F99" s="184" t="s">
        <v>1025</v>
      </c>
      <c r="G99" s="191">
        <v>2120</v>
      </c>
      <c r="H99" s="183" t="s">
        <v>1026</v>
      </c>
      <c r="I99" s="183" t="s">
        <v>323</v>
      </c>
      <c r="J99" s="183" t="s">
        <v>991</v>
      </c>
      <c r="K99" s="191">
        <v>2161</v>
      </c>
      <c r="L99" s="183" t="s">
        <v>1027</v>
      </c>
      <c r="M99" s="183" t="s">
        <v>530</v>
      </c>
      <c r="N99" s="183" t="s">
        <v>531</v>
      </c>
      <c r="O99" s="42"/>
      <c r="P99" s="42"/>
      <c r="Q99" s="42" t="s">
        <v>532</v>
      </c>
      <c r="R99" s="42" t="s">
        <v>533</v>
      </c>
      <c r="S99" s="114" t="str">
        <f t="shared" si="12"/>
        <v>30</v>
      </c>
      <c r="T99" s="114" t="str">
        <f t="shared" ref="T99:T145" si="14">IF(RIGHT(MID(C99,FIND("$",SUBSTITUTE(C99,"-","$",2))+1,4),1)="-",MID(C99,FIND("$",SUBSTITUTE(C99,"-","$",2))+1,3),IF(RIGHT(MID(C99,FIND("$",SUBSTITUTE(C99,"-","$",2))+1,2),1)="-",IF(ISNUMBER(--MID(C99,FIND("$",SUBSTITUTE(C99,"-","$",2))+1,1)),"0"&amp;MID(C99,FIND("$",SUBSTITUTE(C99,"-","$",2))+1,1),MID(C99,FIND("$",SUBSTITUTE(C99,"-","$",2))+1,1)),MID(C99,FIND("$",SUBSTITUTE(C99,"-","$",2))+1,2))&amp;"列"&amp;MID(C99,FIND("$",SUBSTITUTE(C99,"-","$",3))+1,2))</f>
        <v>HH列04</v>
      </c>
      <c r="U99" s="114" t="str">
        <f t="shared" si="13"/>
        <v>02</v>
      </c>
      <c r="V99" s="114" t="str">
        <f t="shared" ref="V99:V145" si="15">MID(C99,FIND("$",SUBSTITUTE(C99,"-","$",1))+1,FIND("$",SUBSTITUTE(C99,"-","$",1))-2)</f>
        <v>101</v>
      </c>
      <c r="W99" s="47"/>
      <c r="X99" s="114" t="s">
        <v>534</v>
      </c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</row>
    <row r="100" spans="1:248" s="8" customFormat="1" ht="18" customHeight="1">
      <c r="A100" s="42">
        <v>99</v>
      </c>
      <c r="B100" s="181" t="s">
        <v>1028</v>
      </c>
      <c r="C100" s="180" t="s">
        <v>1029</v>
      </c>
      <c r="D100" s="43" t="str">
        <f t="shared" si="11"/>
        <v>应用服务器(服务2)-超聚变 2288HV5-存储</v>
      </c>
      <c r="E100" s="183" t="s">
        <v>102</v>
      </c>
      <c r="F100" s="184" t="s">
        <v>1030</v>
      </c>
      <c r="G100" s="191">
        <v>2120</v>
      </c>
      <c r="H100" s="183" t="s">
        <v>1031</v>
      </c>
      <c r="I100" s="183" t="s">
        <v>323</v>
      </c>
      <c r="J100" s="183" t="s">
        <v>991</v>
      </c>
      <c r="K100" s="191">
        <v>2161</v>
      </c>
      <c r="L100" s="183" t="s">
        <v>1032</v>
      </c>
      <c r="M100" s="183" t="s">
        <v>530</v>
      </c>
      <c r="N100" s="183" t="s">
        <v>531</v>
      </c>
      <c r="O100" s="42"/>
      <c r="P100" s="42"/>
      <c r="Q100" s="42" t="s">
        <v>532</v>
      </c>
      <c r="R100" s="42" t="s">
        <v>533</v>
      </c>
      <c r="S100" s="114" t="str">
        <f t="shared" si="12"/>
        <v>24</v>
      </c>
      <c r="T100" s="114" t="str">
        <f t="shared" si="14"/>
        <v>HH列05</v>
      </c>
      <c r="U100" s="114" t="str">
        <f t="shared" si="13"/>
        <v>02</v>
      </c>
      <c r="V100" s="114" t="str">
        <f t="shared" si="15"/>
        <v>101</v>
      </c>
      <c r="W100" s="47"/>
      <c r="X100" s="114" t="s">
        <v>534</v>
      </c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49"/>
      <c r="GX100" s="49"/>
      <c r="GY100" s="49"/>
      <c r="GZ100" s="49"/>
      <c r="HA100" s="49"/>
      <c r="HB100" s="49"/>
      <c r="HC100" s="49"/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O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  <c r="IJ100" s="49"/>
      <c r="IK100" s="49"/>
      <c r="IL100" s="49"/>
      <c r="IM100" s="49"/>
      <c r="IN100" s="49"/>
    </row>
    <row r="101" spans="1:248" s="8" customFormat="1" ht="18" customHeight="1">
      <c r="A101" s="42">
        <v>100</v>
      </c>
      <c r="B101" s="181" t="s">
        <v>1033</v>
      </c>
      <c r="C101" s="180" t="s">
        <v>1034</v>
      </c>
      <c r="D101" s="43" t="str">
        <f t="shared" si="11"/>
        <v>应用服务器(服务2)-超聚变 2288HV5-存储</v>
      </c>
      <c r="E101" s="183" t="s">
        <v>102</v>
      </c>
      <c r="F101" s="184" t="s">
        <v>1035</v>
      </c>
      <c r="G101" s="191">
        <v>2120</v>
      </c>
      <c r="H101" s="183" t="s">
        <v>1036</v>
      </c>
      <c r="I101" s="183" t="s">
        <v>323</v>
      </c>
      <c r="J101" s="183" t="s">
        <v>991</v>
      </c>
      <c r="K101" s="191">
        <v>2161</v>
      </c>
      <c r="L101" s="183" t="s">
        <v>1037</v>
      </c>
      <c r="M101" s="183" t="s">
        <v>530</v>
      </c>
      <c r="N101" s="183" t="s">
        <v>531</v>
      </c>
      <c r="O101" s="42"/>
      <c r="P101" s="42"/>
      <c r="Q101" s="42" t="s">
        <v>532</v>
      </c>
      <c r="R101" s="42" t="s">
        <v>533</v>
      </c>
      <c r="S101" s="114" t="str">
        <f t="shared" si="12"/>
        <v>27</v>
      </c>
      <c r="T101" s="114" t="str">
        <f t="shared" si="14"/>
        <v>HH列05</v>
      </c>
      <c r="U101" s="114" t="str">
        <f t="shared" si="13"/>
        <v>02</v>
      </c>
      <c r="V101" s="114" t="str">
        <f t="shared" si="15"/>
        <v>101</v>
      </c>
      <c r="W101" s="47"/>
      <c r="X101" s="114" t="s">
        <v>534</v>
      </c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49"/>
      <c r="GX101" s="49"/>
      <c r="GY101" s="49"/>
      <c r="GZ101" s="49"/>
      <c r="HA101" s="49"/>
      <c r="HB101" s="49"/>
      <c r="HC101" s="49"/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O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</row>
    <row r="102" spans="1:248" s="8" customFormat="1" ht="18" customHeight="1">
      <c r="A102" s="42">
        <v>101</v>
      </c>
      <c r="B102" s="181" t="s">
        <v>1038</v>
      </c>
      <c r="C102" s="180" t="s">
        <v>1039</v>
      </c>
      <c r="D102" s="43" t="str">
        <f t="shared" si="11"/>
        <v>应用服务器(服务2)-超聚变 2288HV5-存储</v>
      </c>
      <c r="E102" s="183" t="s">
        <v>102</v>
      </c>
      <c r="F102" s="184" t="s">
        <v>1040</v>
      </c>
      <c r="G102" s="191">
        <v>2120</v>
      </c>
      <c r="H102" s="183" t="s">
        <v>1041</v>
      </c>
      <c r="I102" s="183" t="s">
        <v>323</v>
      </c>
      <c r="J102" s="183" t="s">
        <v>991</v>
      </c>
      <c r="K102" s="191">
        <v>2161</v>
      </c>
      <c r="L102" s="183" t="s">
        <v>1042</v>
      </c>
      <c r="M102" s="183" t="s">
        <v>530</v>
      </c>
      <c r="N102" s="183" t="s">
        <v>531</v>
      </c>
      <c r="O102" s="42"/>
      <c r="P102" s="42"/>
      <c r="Q102" s="42" t="s">
        <v>532</v>
      </c>
      <c r="R102" s="42" t="s">
        <v>533</v>
      </c>
      <c r="S102" s="114" t="str">
        <f t="shared" si="12"/>
        <v>30</v>
      </c>
      <c r="T102" s="114" t="str">
        <f t="shared" si="14"/>
        <v>HH列05</v>
      </c>
      <c r="U102" s="114" t="str">
        <f t="shared" si="13"/>
        <v>02</v>
      </c>
      <c r="V102" s="114" t="str">
        <f t="shared" si="15"/>
        <v>101</v>
      </c>
      <c r="W102" s="47"/>
      <c r="X102" s="114" t="s">
        <v>534</v>
      </c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49"/>
      <c r="GX102" s="49"/>
      <c r="GY102" s="49"/>
      <c r="GZ102" s="49"/>
      <c r="HA102" s="49"/>
      <c r="HB102" s="49"/>
      <c r="HC102" s="49"/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O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  <c r="IJ102" s="49"/>
      <c r="IK102" s="49"/>
      <c r="IL102" s="49"/>
      <c r="IM102" s="49"/>
      <c r="IN102" s="49"/>
    </row>
    <row r="103" spans="1:248" s="8" customFormat="1" ht="18" customHeight="1">
      <c r="A103" s="42">
        <v>102</v>
      </c>
      <c r="B103" s="181" t="s">
        <v>1043</v>
      </c>
      <c r="C103" s="180" t="s">
        <v>1044</v>
      </c>
      <c r="D103" s="43" t="str">
        <f t="shared" si="11"/>
        <v>应用服务器(服务2)-超聚变 2288HV5-存储</v>
      </c>
      <c r="E103" s="183" t="s">
        <v>102</v>
      </c>
      <c r="F103" s="184" t="s">
        <v>1045</v>
      </c>
      <c r="G103" s="191">
        <v>2120</v>
      </c>
      <c r="H103" s="183" t="s">
        <v>1046</v>
      </c>
      <c r="I103" s="183" t="s">
        <v>323</v>
      </c>
      <c r="J103" s="183" t="s">
        <v>991</v>
      </c>
      <c r="K103" s="191">
        <v>2161</v>
      </c>
      <c r="L103" s="183" t="s">
        <v>1047</v>
      </c>
      <c r="M103" s="183" t="s">
        <v>530</v>
      </c>
      <c r="N103" s="183" t="s">
        <v>531</v>
      </c>
      <c r="O103" s="42"/>
      <c r="P103" s="42"/>
      <c r="Q103" s="42" t="s">
        <v>532</v>
      </c>
      <c r="R103" s="42" t="s">
        <v>533</v>
      </c>
      <c r="S103" s="114" t="str">
        <f t="shared" si="12"/>
        <v>12</v>
      </c>
      <c r="T103" s="114" t="str">
        <f t="shared" si="14"/>
        <v>HH列06</v>
      </c>
      <c r="U103" s="114" t="str">
        <f t="shared" si="13"/>
        <v>02</v>
      </c>
      <c r="V103" s="114" t="str">
        <f t="shared" si="15"/>
        <v>101</v>
      </c>
      <c r="W103" s="47"/>
      <c r="X103" s="114" t="s">
        <v>534</v>
      </c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49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O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  <c r="IJ103" s="49"/>
      <c r="IK103" s="49"/>
      <c r="IL103" s="49"/>
      <c r="IM103" s="49"/>
      <c r="IN103" s="49"/>
    </row>
    <row r="104" spans="1:248" s="8" customFormat="1" ht="18" customHeight="1">
      <c r="A104" s="42">
        <v>103</v>
      </c>
      <c r="B104" s="181" t="s">
        <v>1048</v>
      </c>
      <c r="C104" s="180" t="s">
        <v>1049</v>
      </c>
      <c r="D104" s="43" t="str">
        <f t="shared" si="11"/>
        <v>应用服务器(服务2)-超聚变 2288HV5-存储</v>
      </c>
      <c r="E104" s="183" t="s">
        <v>102</v>
      </c>
      <c r="F104" s="184" t="s">
        <v>1050</v>
      </c>
      <c r="G104" s="191">
        <v>2120</v>
      </c>
      <c r="H104" s="183" t="s">
        <v>1051</v>
      </c>
      <c r="I104" s="183" t="s">
        <v>323</v>
      </c>
      <c r="J104" s="183" t="s">
        <v>991</v>
      </c>
      <c r="K104" s="191">
        <v>2161</v>
      </c>
      <c r="L104" s="183" t="s">
        <v>1052</v>
      </c>
      <c r="M104" s="183" t="s">
        <v>530</v>
      </c>
      <c r="N104" s="183" t="s">
        <v>531</v>
      </c>
      <c r="O104" s="42"/>
      <c r="P104" s="42"/>
      <c r="Q104" s="42" t="s">
        <v>532</v>
      </c>
      <c r="R104" s="42" t="s">
        <v>533</v>
      </c>
      <c r="S104" s="114" t="str">
        <f t="shared" si="12"/>
        <v>15</v>
      </c>
      <c r="T104" s="114" t="str">
        <f t="shared" si="14"/>
        <v>HH列06</v>
      </c>
      <c r="U104" s="114" t="str">
        <f t="shared" si="13"/>
        <v>02</v>
      </c>
      <c r="V104" s="114" t="str">
        <f t="shared" si="15"/>
        <v>101</v>
      </c>
      <c r="W104" s="47"/>
      <c r="X104" s="114" t="s">
        <v>534</v>
      </c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49"/>
      <c r="GX104" s="49"/>
      <c r="GY104" s="49"/>
      <c r="GZ104" s="49"/>
      <c r="HA104" s="49"/>
      <c r="HB104" s="49"/>
      <c r="HC104" s="49"/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O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  <c r="IJ104" s="49"/>
      <c r="IK104" s="49"/>
      <c r="IL104" s="49"/>
      <c r="IM104" s="49"/>
      <c r="IN104" s="49"/>
    </row>
    <row r="105" spans="1:248" s="8" customFormat="1" ht="18" customHeight="1">
      <c r="A105" s="42">
        <v>104</v>
      </c>
      <c r="B105" s="181" t="s">
        <v>1053</v>
      </c>
      <c r="C105" s="180" t="s">
        <v>1054</v>
      </c>
      <c r="D105" s="43" t="str">
        <f t="shared" si="11"/>
        <v>应用服务器(服务2)-超聚变 2288HV5-存储</v>
      </c>
      <c r="E105" s="183" t="s">
        <v>102</v>
      </c>
      <c r="F105" s="184" t="s">
        <v>1055</v>
      </c>
      <c r="G105" s="191">
        <v>2120</v>
      </c>
      <c r="H105" s="183" t="s">
        <v>1056</v>
      </c>
      <c r="I105" s="183" t="s">
        <v>323</v>
      </c>
      <c r="J105" s="183" t="s">
        <v>991</v>
      </c>
      <c r="K105" s="191">
        <v>2161</v>
      </c>
      <c r="L105" s="183" t="s">
        <v>1057</v>
      </c>
      <c r="M105" s="183" t="s">
        <v>530</v>
      </c>
      <c r="N105" s="183" t="s">
        <v>531</v>
      </c>
      <c r="O105" s="42"/>
      <c r="P105" s="42"/>
      <c r="Q105" s="42" t="s">
        <v>532</v>
      </c>
      <c r="R105" s="42" t="s">
        <v>533</v>
      </c>
      <c r="S105" s="114" t="str">
        <f t="shared" si="12"/>
        <v>18</v>
      </c>
      <c r="T105" s="114" t="str">
        <f t="shared" si="14"/>
        <v>HH列06</v>
      </c>
      <c r="U105" s="114" t="str">
        <f t="shared" si="13"/>
        <v>02</v>
      </c>
      <c r="V105" s="114" t="str">
        <f t="shared" si="15"/>
        <v>101</v>
      </c>
      <c r="W105" s="47"/>
      <c r="X105" s="114" t="s">
        <v>534</v>
      </c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49"/>
      <c r="GX105" s="49"/>
      <c r="GY105" s="49"/>
      <c r="GZ105" s="49"/>
      <c r="HA105" s="49"/>
      <c r="HB105" s="49"/>
      <c r="HC105" s="49"/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O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</row>
    <row r="106" spans="1:248" s="8" customFormat="1" ht="18" customHeight="1">
      <c r="A106" s="42">
        <v>105</v>
      </c>
      <c r="B106" s="181" t="s">
        <v>1058</v>
      </c>
      <c r="C106" s="180" t="s">
        <v>1059</v>
      </c>
      <c r="D106" s="43" t="str">
        <f t="shared" si="11"/>
        <v>应用服务器(控制)-超聚变 2288HV5-存储</v>
      </c>
      <c r="E106" s="183" t="s">
        <v>102</v>
      </c>
      <c r="F106" s="184" t="s">
        <v>1060</v>
      </c>
      <c r="G106" s="191">
        <v>2120</v>
      </c>
      <c r="H106" s="183" t="s">
        <v>1061</v>
      </c>
      <c r="I106" s="183" t="s">
        <v>323</v>
      </c>
      <c r="J106" s="183" t="s">
        <v>991</v>
      </c>
      <c r="K106" s="191">
        <v>2161</v>
      </c>
      <c r="L106" s="183" t="s">
        <v>1062</v>
      </c>
      <c r="M106" s="183" t="s">
        <v>530</v>
      </c>
      <c r="N106" s="183" t="s">
        <v>531</v>
      </c>
      <c r="O106" s="42"/>
      <c r="P106" s="42"/>
      <c r="Q106" s="42" t="s">
        <v>532</v>
      </c>
      <c r="R106" s="42" t="s">
        <v>533</v>
      </c>
      <c r="S106" s="114" t="str">
        <f t="shared" si="12"/>
        <v>15</v>
      </c>
      <c r="T106" s="114" t="str">
        <f t="shared" si="14"/>
        <v>HH列02</v>
      </c>
      <c r="U106" s="114" t="str">
        <f t="shared" si="13"/>
        <v>02</v>
      </c>
      <c r="V106" s="114" t="str">
        <f t="shared" si="15"/>
        <v>101</v>
      </c>
      <c r="W106" s="47"/>
      <c r="X106" s="114" t="s">
        <v>534</v>
      </c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49"/>
      <c r="GX106" s="49"/>
      <c r="GY106" s="49"/>
      <c r="GZ106" s="49"/>
      <c r="HA106" s="49"/>
      <c r="HB106" s="49"/>
      <c r="HC106" s="49"/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O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</row>
    <row r="107" spans="1:248" s="8" customFormat="1" ht="18" customHeight="1">
      <c r="A107" s="42">
        <v>106</v>
      </c>
      <c r="B107" s="181" t="s">
        <v>1063</v>
      </c>
      <c r="C107" s="180" t="s">
        <v>1064</v>
      </c>
      <c r="D107" s="43" t="str">
        <f t="shared" si="11"/>
        <v>应用服务器(控制)-超聚变 2288HV5-存储</v>
      </c>
      <c r="E107" s="183" t="s">
        <v>102</v>
      </c>
      <c r="F107" s="184" t="s">
        <v>1065</v>
      </c>
      <c r="G107" s="191">
        <v>2120</v>
      </c>
      <c r="H107" s="183" t="s">
        <v>1066</v>
      </c>
      <c r="I107" s="183" t="s">
        <v>323</v>
      </c>
      <c r="J107" s="183" t="s">
        <v>991</v>
      </c>
      <c r="K107" s="191">
        <v>2161</v>
      </c>
      <c r="L107" s="183" t="s">
        <v>1067</v>
      </c>
      <c r="M107" s="183" t="s">
        <v>530</v>
      </c>
      <c r="N107" s="183" t="s">
        <v>531</v>
      </c>
      <c r="O107" s="42"/>
      <c r="P107" s="42"/>
      <c r="Q107" s="42" t="s">
        <v>532</v>
      </c>
      <c r="R107" s="42" t="s">
        <v>533</v>
      </c>
      <c r="S107" s="114" t="str">
        <f t="shared" si="12"/>
        <v>18</v>
      </c>
      <c r="T107" s="114" t="str">
        <f t="shared" si="14"/>
        <v>HH列02</v>
      </c>
      <c r="U107" s="114" t="str">
        <f t="shared" si="13"/>
        <v>02</v>
      </c>
      <c r="V107" s="114" t="str">
        <f t="shared" si="15"/>
        <v>101</v>
      </c>
      <c r="W107" s="47"/>
      <c r="X107" s="114" t="s">
        <v>534</v>
      </c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49"/>
      <c r="GX107" s="49"/>
      <c r="GY107" s="49"/>
      <c r="GZ107" s="49"/>
      <c r="HA107" s="49"/>
      <c r="HB107" s="49"/>
      <c r="HC107" s="49"/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O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  <c r="IJ107" s="49"/>
      <c r="IK107" s="49"/>
      <c r="IL107" s="49"/>
      <c r="IM107" s="49"/>
      <c r="IN107" s="49"/>
    </row>
    <row r="108" spans="1:248" s="8" customFormat="1" ht="18" customHeight="1">
      <c r="A108" s="42">
        <v>107</v>
      </c>
      <c r="B108" s="181" t="s">
        <v>1068</v>
      </c>
      <c r="C108" s="180" t="s">
        <v>1069</v>
      </c>
      <c r="D108" s="43" t="str">
        <f t="shared" si="11"/>
        <v>应用服务器(控制)-超聚变 2288HV5-存储</v>
      </c>
      <c r="E108" s="183" t="s">
        <v>102</v>
      </c>
      <c r="F108" s="184" t="s">
        <v>1070</v>
      </c>
      <c r="G108" s="191">
        <v>2120</v>
      </c>
      <c r="H108" s="183" t="s">
        <v>1071</v>
      </c>
      <c r="I108" s="183" t="s">
        <v>323</v>
      </c>
      <c r="J108" s="183" t="s">
        <v>991</v>
      </c>
      <c r="K108" s="191">
        <v>2161</v>
      </c>
      <c r="L108" s="183" t="s">
        <v>1072</v>
      </c>
      <c r="M108" s="183" t="s">
        <v>530</v>
      </c>
      <c r="N108" s="183" t="s">
        <v>531</v>
      </c>
      <c r="O108" s="42"/>
      <c r="P108" s="42"/>
      <c r="Q108" s="42" t="s">
        <v>532</v>
      </c>
      <c r="R108" s="42" t="s">
        <v>533</v>
      </c>
      <c r="S108" s="114" t="str">
        <f t="shared" si="12"/>
        <v>15</v>
      </c>
      <c r="T108" s="114" t="str">
        <f t="shared" si="14"/>
        <v>HH列03</v>
      </c>
      <c r="U108" s="114" t="str">
        <f t="shared" si="13"/>
        <v>02</v>
      </c>
      <c r="V108" s="114" t="str">
        <f t="shared" si="15"/>
        <v>101</v>
      </c>
      <c r="W108" s="47"/>
      <c r="X108" s="114" t="s">
        <v>534</v>
      </c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49"/>
      <c r="GX108" s="49"/>
      <c r="GY108" s="49"/>
      <c r="GZ108" s="49"/>
      <c r="HA108" s="49"/>
      <c r="HB108" s="49"/>
      <c r="HC108" s="49"/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O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  <c r="IJ108" s="49"/>
      <c r="IK108" s="49"/>
      <c r="IL108" s="49"/>
      <c r="IM108" s="49"/>
      <c r="IN108" s="49"/>
    </row>
    <row r="109" spans="1:248" s="8" customFormat="1" ht="18" customHeight="1">
      <c r="A109" s="42">
        <v>108</v>
      </c>
      <c r="B109" s="181" t="s">
        <v>1073</v>
      </c>
      <c r="C109" s="180" t="s">
        <v>1074</v>
      </c>
      <c r="D109" s="43" t="str">
        <f t="shared" si="11"/>
        <v>应用服务器(控制)-超聚变 2288HV5-存储</v>
      </c>
      <c r="E109" s="183" t="s">
        <v>102</v>
      </c>
      <c r="F109" s="184" t="s">
        <v>1075</v>
      </c>
      <c r="G109" s="191">
        <v>2120</v>
      </c>
      <c r="H109" s="183" t="s">
        <v>1076</v>
      </c>
      <c r="I109" s="183" t="s">
        <v>323</v>
      </c>
      <c r="J109" s="183" t="s">
        <v>991</v>
      </c>
      <c r="K109" s="191">
        <v>2161</v>
      </c>
      <c r="L109" s="183" t="s">
        <v>1077</v>
      </c>
      <c r="M109" s="183" t="s">
        <v>530</v>
      </c>
      <c r="N109" s="183" t="s">
        <v>531</v>
      </c>
      <c r="O109" s="42"/>
      <c r="P109" s="42"/>
      <c r="Q109" s="42" t="s">
        <v>532</v>
      </c>
      <c r="R109" s="42" t="s">
        <v>533</v>
      </c>
      <c r="S109" s="114" t="str">
        <f t="shared" si="12"/>
        <v>18</v>
      </c>
      <c r="T109" s="114" t="str">
        <f t="shared" si="14"/>
        <v>HH列03</v>
      </c>
      <c r="U109" s="114" t="str">
        <f t="shared" si="13"/>
        <v>02</v>
      </c>
      <c r="V109" s="114" t="str">
        <f t="shared" si="15"/>
        <v>101</v>
      </c>
      <c r="W109" s="47"/>
      <c r="X109" s="114" t="s">
        <v>534</v>
      </c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49"/>
      <c r="GX109" s="49"/>
      <c r="GY109" s="49"/>
      <c r="GZ109" s="49"/>
      <c r="HA109" s="49"/>
      <c r="HB109" s="49"/>
      <c r="HC109" s="49"/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O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  <c r="IJ109" s="49"/>
      <c r="IK109" s="49"/>
      <c r="IL109" s="49"/>
      <c r="IM109" s="49"/>
      <c r="IN109" s="49"/>
    </row>
    <row r="110" spans="1:248" s="8" customFormat="1" ht="18" customHeight="1">
      <c r="A110" s="42">
        <v>109</v>
      </c>
      <c r="B110" s="181" t="s">
        <v>1078</v>
      </c>
      <c r="C110" s="180" t="s">
        <v>1079</v>
      </c>
      <c r="D110" s="43" t="str">
        <f t="shared" si="11"/>
        <v>应用服务器(控制)-超聚变 2288HV5-存储</v>
      </c>
      <c r="E110" s="183" t="s">
        <v>102</v>
      </c>
      <c r="F110" s="184" t="s">
        <v>1080</v>
      </c>
      <c r="G110" s="191">
        <v>2120</v>
      </c>
      <c r="H110" s="183" t="s">
        <v>1081</v>
      </c>
      <c r="I110" s="183" t="s">
        <v>323</v>
      </c>
      <c r="J110" s="183" t="s">
        <v>991</v>
      </c>
      <c r="K110" s="191">
        <v>2161</v>
      </c>
      <c r="L110" s="183" t="s">
        <v>1082</v>
      </c>
      <c r="M110" s="183" t="s">
        <v>530</v>
      </c>
      <c r="N110" s="183" t="s">
        <v>531</v>
      </c>
      <c r="O110" s="42"/>
      <c r="P110" s="42"/>
      <c r="Q110" s="42" t="s">
        <v>532</v>
      </c>
      <c r="R110" s="42" t="s">
        <v>533</v>
      </c>
      <c r="S110" s="114" t="str">
        <f t="shared" si="12"/>
        <v>18</v>
      </c>
      <c r="T110" s="114" t="str">
        <f t="shared" si="14"/>
        <v>HH列04</v>
      </c>
      <c r="U110" s="114" t="str">
        <f t="shared" si="13"/>
        <v>02</v>
      </c>
      <c r="V110" s="114" t="str">
        <f t="shared" si="15"/>
        <v>101</v>
      </c>
      <c r="W110" s="47"/>
      <c r="X110" s="114" t="s">
        <v>534</v>
      </c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49"/>
      <c r="GX110" s="49"/>
      <c r="GY110" s="49"/>
      <c r="GZ110" s="49"/>
      <c r="HA110" s="49"/>
      <c r="HB110" s="49"/>
      <c r="HC110" s="49"/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O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  <c r="IJ110" s="49"/>
      <c r="IK110" s="49"/>
      <c r="IL110" s="49"/>
      <c r="IM110" s="49"/>
      <c r="IN110" s="49"/>
    </row>
    <row r="111" spans="1:248" s="8" customFormat="1" ht="18" customHeight="1">
      <c r="A111" s="42">
        <v>110</v>
      </c>
      <c r="B111" s="181" t="s">
        <v>1083</v>
      </c>
      <c r="C111" s="180" t="s">
        <v>1084</v>
      </c>
      <c r="D111" s="43" t="str">
        <f t="shared" si="11"/>
        <v>应用服务器(控制)-超聚变 2288HV5-存储</v>
      </c>
      <c r="E111" s="183" t="s">
        <v>102</v>
      </c>
      <c r="F111" s="184" t="s">
        <v>1085</v>
      </c>
      <c r="G111" s="191">
        <v>2120</v>
      </c>
      <c r="H111" s="183" t="s">
        <v>1086</v>
      </c>
      <c r="I111" s="183" t="s">
        <v>323</v>
      </c>
      <c r="J111" s="183" t="s">
        <v>991</v>
      </c>
      <c r="K111" s="191">
        <v>2161</v>
      </c>
      <c r="L111" s="183" t="s">
        <v>1087</v>
      </c>
      <c r="M111" s="183" t="s">
        <v>530</v>
      </c>
      <c r="N111" s="183" t="s">
        <v>531</v>
      </c>
      <c r="O111" s="42"/>
      <c r="P111" s="42"/>
      <c r="Q111" s="42" t="s">
        <v>532</v>
      </c>
      <c r="R111" s="42" t="s">
        <v>533</v>
      </c>
      <c r="S111" s="114" t="str">
        <f t="shared" si="12"/>
        <v>21</v>
      </c>
      <c r="T111" s="114" t="str">
        <f t="shared" si="14"/>
        <v>HH列04</v>
      </c>
      <c r="U111" s="114" t="str">
        <f t="shared" si="13"/>
        <v>02</v>
      </c>
      <c r="V111" s="114" t="str">
        <f t="shared" si="15"/>
        <v>101</v>
      </c>
      <c r="W111" s="47"/>
      <c r="X111" s="114" t="s">
        <v>534</v>
      </c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49"/>
      <c r="GX111" s="49"/>
      <c r="GY111" s="49"/>
      <c r="GZ111" s="49"/>
      <c r="HA111" s="49"/>
      <c r="HB111" s="49"/>
      <c r="HC111" s="49"/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O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  <c r="IJ111" s="49"/>
      <c r="IK111" s="49"/>
      <c r="IL111" s="49"/>
      <c r="IM111" s="49"/>
      <c r="IN111" s="49"/>
    </row>
    <row r="112" spans="1:248" s="8" customFormat="1" ht="18" customHeight="1">
      <c r="A112" s="42">
        <v>111</v>
      </c>
      <c r="B112" s="181" t="s">
        <v>1088</v>
      </c>
      <c r="C112" s="180" t="s">
        <v>1089</v>
      </c>
      <c r="D112" s="43" t="str">
        <f t="shared" si="11"/>
        <v>应用服务器(控制)-超聚变 2288HV5-存储</v>
      </c>
      <c r="E112" s="183" t="s">
        <v>102</v>
      </c>
      <c r="F112" s="184" t="s">
        <v>1090</v>
      </c>
      <c r="G112" s="191">
        <v>2120</v>
      </c>
      <c r="H112" s="183" t="s">
        <v>1091</v>
      </c>
      <c r="I112" s="183" t="s">
        <v>323</v>
      </c>
      <c r="J112" s="183" t="s">
        <v>991</v>
      </c>
      <c r="K112" s="191">
        <v>2161</v>
      </c>
      <c r="L112" s="183" t="s">
        <v>1092</v>
      </c>
      <c r="M112" s="183" t="s">
        <v>530</v>
      </c>
      <c r="N112" s="183" t="s">
        <v>531</v>
      </c>
      <c r="O112" s="42"/>
      <c r="P112" s="42"/>
      <c r="Q112" s="42" t="s">
        <v>532</v>
      </c>
      <c r="R112" s="42" t="s">
        <v>533</v>
      </c>
      <c r="S112" s="114" t="str">
        <f t="shared" si="12"/>
        <v>15</v>
      </c>
      <c r="T112" s="114" t="str">
        <f t="shared" si="14"/>
        <v>HH列05</v>
      </c>
      <c r="U112" s="114" t="str">
        <f t="shared" si="13"/>
        <v>02</v>
      </c>
      <c r="V112" s="114" t="str">
        <f t="shared" si="15"/>
        <v>101</v>
      </c>
      <c r="W112" s="47"/>
      <c r="X112" s="114" t="s">
        <v>534</v>
      </c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49"/>
      <c r="GX112" s="49"/>
      <c r="GY112" s="49"/>
      <c r="GZ112" s="49"/>
      <c r="HA112" s="49"/>
      <c r="HB112" s="49"/>
      <c r="HC112" s="49"/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O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  <c r="IJ112" s="49"/>
      <c r="IK112" s="49"/>
      <c r="IL112" s="49"/>
      <c r="IM112" s="49"/>
      <c r="IN112" s="49"/>
    </row>
    <row r="113" spans="1:248" s="8" customFormat="1" ht="18" customHeight="1">
      <c r="A113" s="42">
        <v>112</v>
      </c>
      <c r="B113" s="181" t="s">
        <v>1093</v>
      </c>
      <c r="C113" s="180" t="s">
        <v>1094</v>
      </c>
      <c r="D113" s="43" t="str">
        <f t="shared" si="11"/>
        <v>应用服务器(控制)-超聚变 2288HV5-存储</v>
      </c>
      <c r="E113" s="183" t="s">
        <v>102</v>
      </c>
      <c r="F113" s="184" t="s">
        <v>1095</v>
      </c>
      <c r="G113" s="191">
        <v>2120</v>
      </c>
      <c r="H113" s="183" t="s">
        <v>1096</v>
      </c>
      <c r="I113" s="183" t="s">
        <v>323</v>
      </c>
      <c r="J113" s="183" t="s">
        <v>991</v>
      </c>
      <c r="K113" s="191">
        <v>2161</v>
      </c>
      <c r="L113" s="183" t="s">
        <v>1097</v>
      </c>
      <c r="M113" s="183" t="s">
        <v>530</v>
      </c>
      <c r="N113" s="183" t="s">
        <v>531</v>
      </c>
      <c r="O113" s="42"/>
      <c r="P113" s="42"/>
      <c r="Q113" s="42" t="s">
        <v>532</v>
      </c>
      <c r="R113" s="42" t="s">
        <v>533</v>
      </c>
      <c r="S113" s="114" t="str">
        <f t="shared" si="12"/>
        <v>18</v>
      </c>
      <c r="T113" s="114" t="str">
        <f t="shared" si="14"/>
        <v>HH列05</v>
      </c>
      <c r="U113" s="114" t="str">
        <f t="shared" si="13"/>
        <v>02</v>
      </c>
      <c r="V113" s="114" t="str">
        <f t="shared" si="15"/>
        <v>101</v>
      </c>
      <c r="W113" s="47"/>
      <c r="X113" s="114" t="s">
        <v>534</v>
      </c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49"/>
      <c r="GX113" s="49"/>
      <c r="GY113" s="49"/>
      <c r="GZ113" s="49"/>
      <c r="HA113" s="49"/>
      <c r="HB113" s="49"/>
      <c r="HC113" s="49"/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O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  <c r="IJ113" s="49"/>
      <c r="IK113" s="49"/>
      <c r="IL113" s="49"/>
      <c r="IM113" s="49"/>
      <c r="IN113" s="49"/>
    </row>
    <row r="114" spans="1:248" s="8" customFormat="1" ht="18" customHeight="1">
      <c r="A114" s="42">
        <v>113</v>
      </c>
      <c r="B114" s="181" t="s">
        <v>1098</v>
      </c>
      <c r="C114" s="180" t="s">
        <v>1099</v>
      </c>
      <c r="D114" s="43" t="str">
        <f t="shared" si="11"/>
        <v>应用服务器(控制)-超聚变 2288HV5-存储</v>
      </c>
      <c r="E114" s="183" t="s">
        <v>102</v>
      </c>
      <c r="F114" s="184" t="s">
        <v>1100</v>
      </c>
      <c r="G114" s="191">
        <v>2120</v>
      </c>
      <c r="H114" s="183" t="s">
        <v>1101</v>
      </c>
      <c r="I114" s="183" t="s">
        <v>323</v>
      </c>
      <c r="J114" s="183" t="s">
        <v>991</v>
      </c>
      <c r="K114" s="191">
        <v>2161</v>
      </c>
      <c r="L114" s="183" t="s">
        <v>1102</v>
      </c>
      <c r="M114" s="183" t="s">
        <v>530</v>
      </c>
      <c r="N114" s="183" t="s">
        <v>531</v>
      </c>
      <c r="O114" s="42"/>
      <c r="P114" s="42"/>
      <c r="Q114" s="42" t="s">
        <v>532</v>
      </c>
      <c r="R114" s="42" t="s">
        <v>533</v>
      </c>
      <c r="S114" s="114" t="str">
        <f t="shared" si="12"/>
        <v>03</v>
      </c>
      <c r="T114" s="114" t="str">
        <f t="shared" si="14"/>
        <v>HH列06</v>
      </c>
      <c r="U114" s="114" t="str">
        <f t="shared" si="13"/>
        <v>02</v>
      </c>
      <c r="V114" s="114" t="str">
        <f t="shared" si="15"/>
        <v>101</v>
      </c>
      <c r="W114" s="47"/>
      <c r="X114" s="114" t="s">
        <v>534</v>
      </c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49"/>
      <c r="GX114" s="49"/>
      <c r="GY114" s="49"/>
      <c r="GZ114" s="49"/>
      <c r="HA114" s="49"/>
      <c r="HB114" s="49"/>
      <c r="HC114" s="49"/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O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  <c r="IJ114" s="49"/>
      <c r="IK114" s="49"/>
      <c r="IL114" s="49"/>
      <c r="IM114" s="49"/>
      <c r="IN114" s="49"/>
    </row>
    <row r="115" spans="1:248" s="8" customFormat="1" ht="18" customHeight="1">
      <c r="A115" s="42">
        <v>114</v>
      </c>
      <c r="B115" s="181" t="s">
        <v>1103</v>
      </c>
      <c r="C115" s="180" t="s">
        <v>1104</v>
      </c>
      <c r="D115" s="43" t="str">
        <f t="shared" si="11"/>
        <v>TiDB(计算层)-超聚变 2288HV5</v>
      </c>
      <c r="E115" s="183" t="s">
        <v>102</v>
      </c>
      <c r="F115" s="184" t="s">
        <v>1105</v>
      </c>
      <c r="G115" s="191">
        <v>2120</v>
      </c>
      <c r="H115" s="183" t="s">
        <v>1106</v>
      </c>
      <c r="I115" s="183" t="s">
        <v>323</v>
      </c>
      <c r="J115" s="183" t="s">
        <v>991</v>
      </c>
      <c r="K115" s="191">
        <v>2161</v>
      </c>
      <c r="L115" s="183" t="s">
        <v>1107</v>
      </c>
      <c r="M115" s="183" t="s">
        <v>530</v>
      </c>
      <c r="N115" s="183" t="s">
        <v>531</v>
      </c>
      <c r="O115" s="42"/>
      <c r="P115" s="42"/>
      <c r="Q115" s="42" t="s">
        <v>532</v>
      </c>
      <c r="R115" s="42" t="s">
        <v>533</v>
      </c>
      <c r="S115" s="114" t="str">
        <f t="shared" si="12"/>
        <v>09</v>
      </c>
      <c r="T115" s="114" t="str">
        <f t="shared" si="14"/>
        <v>HH列02</v>
      </c>
      <c r="U115" s="114" t="str">
        <f t="shared" si="13"/>
        <v>02</v>
      </c>
      <c r="V115" s="114" t="str">
        <f t="shared" si="15"/>
        <v>101</v>
      </c>
      <c r="W115" s="47"/>
      <c r="X115" s="114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49"/>
      <c r="GX115" s="49"/>
      <c r="GY115" s="49"/>
      <c r="GZ115" s="49"/>
      <c r="HA115" s="49"/>
      <c r="HB115" s="49"/>
      <c r="HC115" s="49"/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O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  <c r="IJ115" s="49"/>
      <c r="IK115" s="49"/>
      <c r="IL115" s="49"/>
      <c r="IM115" s="49"/>
      <c r="IN115" s="49"/>
    </row>
    <row r="116" spans="1:248" s="8" customFormat="1" ht="18" customHeight="1">
      <c r="A116" s="42">
        <v>115</v>
      </c>
      <c r="B116" s="181" t="s">
        <v>1108</v>
      </c>
      <c r="C116" s="180" t="s">
        <v>1109</v>
      </c>
      <c r="D116" s="43" t="str">
        <f t="shared" si="11"/>
        <v>TiDB(计算层)-超聚变 2288HV5</v>
      </c>
      <c r="E116" s="183" t="s">
        <v>102</v>
      </c>
      <c r="F116" s="184" t="s">
        <v>1110</v>
      </c>
      <c r="G116" s="191">
        <v>2120</v>
      </c>
      <c r="H116" s="183" t="s">
        <v>1111</v>
      </c>
      <c r="I116" s="183" t="s">
        <v>323</v>
      </c>
      <c r="J116" s="183" t="s">
        <v>991</v>
      </c>
      <c r="K116" s="191">
        <v>2161</v>
      </c>
      <c r="L116" s="183" t="s">
        <v>1112</v>
      </c>
      <c r="M116" s="183" t="s">
        <v>530</v>
      </c>
      <c r="N116" s="183" t="s">
        <v>531</v>
      </c>
      <c r="O116" s="42"/>
      <c r="P116" s="42"/>
      <c r="Q116" s="42" t="s">
        <v>532</v>
      </c>
      <c r="R116" s="42" t="s">
        <v>533</v>
      </c>
      <c r="S116" s="114" t="str">
        <f t="shared" si="12"/>
        <v>09</v>
      </c>
      <c r="T116" s="114" t="str">
        <f t="shared" si="14"/>
        <v>HH列03</v>
      </c>
      <c r="U116" s="114" t="str">
        <f t="shared" si="13"/>
        <v>02</v>
      </c>
      <c r="V116" s="114" t="str">
        <f t="shared" si="15"/>
        <v>101</v>
      </c>
      <c r="W116" s="47"/>
      <c r="X116" s="114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49"/>
      <c r="GX116" s="49"/>
      <c r="GY116" s="49"/>
      <c r="GZ116" s="49"/>
      <c r="HA116" s="49"/>
      <c r="HB116" s="49"/>
      <c r="HC116" s="49"/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O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  <c r="IJ116" s="49"/>
      <c r="IK116" s="49"/>
      <c r="IL116" s="49"/>
      <c r="IM116" s="49"/>
      <c r="IN116" s="49"/>
    </row>
    <row r="117" spans="1:248" s="8" customFormat="1" ht="18" customHeight="1">
      <c r="A117" s="42">
        <v>116</v>
      </c>
      <c r="B117" s="181" t="s">
        <v>1113</v>
      </c>
      <c r="C117" s="180" t="s">
        <v>1114</v>
      </c>
      <c r="D117" s="43" t="str">
        <f t="shared" si="11"/>
        <v>TiDB(计算层)-超聚变 2288HV5</v>
      </c>
      <c r="E117" s="183" t="s">
        <v>102</v>
      </c>
      <c r="F117" s="184" t="s">
        <v>1115</v>
      </c>
      <c r="G117" s="191">
        <v>2120</v>
      </c>
      <c r="H117" s="183" t="s">
        <v>1116</v>
      </c>
      <c r="I117" s="183" t="s">
        <v>323</v>
      </c>
      <c r="J117" s="183" t="s">
        <v>991</v>
      </c>
      <c r="K117" s="191">
        <v>2161</v>
      </c>
      <c r="L117" s="183" t="s">
        <v>1117</v>
      </c>
      <c r="M117" s="183" t="s">
        <v>530</v>
      </c>
      <c r="N117" s="183" t="s">
        <v>531</v>
      </c>
      <c r="O117" s="42"/>
      <c r="P117" s="42"/>
      <c r="Q117" s="42" t="s">
        <v>532</v>
      </c>
      <c r="R117" s="42" t="s">
        <v>533</v>
      </c>
      <c r="S117" s="114" t="str">
        <f t="shared" si="12"/>
        <v>09</v>
      </c>
      <c r="T117" s="114" t="str">
        <f t="shared" si="14"/>
        <v>HH列04</v>
      </c>
      <c r="U117" s="114" t="str">
        <f t="shared" si="13"/>
        <v>02</v>
      </c>
      <c r="V117" s="114" t="str">
        <f t="shared" si="15"/>
        <v>101</v>
      </c>
      <c r="W117" s="47"/>
      <c r="X117" s="114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49"/>
      <c r="GX117" s="49"/>
      <c r="GY117" s="49"/>
      <c r="GZ117" s="49"/>
      <c r="HA117" s="49"/>
      <c r="HB117" s="49"/>
      <c r="HC117" s="49"/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O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  <c r="IJ117" s="49"/>
      <c r="IK117" s="49"/>
      <c r="IL117" s="49"/>
      <c r="IM117" s="49"/>
      <c r="IN117" s="49"/>
    </row>
    <row r="118" spans="1:248" s="8" customFormat="1" ht="18" customHeight="1">
      <c r="A118" s="42">
        <v>117</v>
      </c>
      <c r="B118" s="181" t="s">
        <v>1118</v>
      </c>
      <c r="C118" s="180" t="s">
        <v>1119</v>
      </c>
      <c r="D118" s="43" t="str">
        <f t="shared" si="11"/>
        <v>TiKV(存储层)-超聚变 2288HV5</v>
      </c>
      <c r="E118" s="183" t="s">
        <v>102</v>
      </c>
      <c r="F118" s="184" t="s">
        <v>1120</v>
      </c>
      <c r="G118" s="191">
        <v>2120</v>
      </c>
      <c r="H118" s="183" t="s">
        <v>1121</v>
      </c>
      <c r="I118" s="183" t="s">
        <v>323</v>
      </c>
      <c r="J118" s="183" t="s">
        <v>991</v>
      </c>
      <c r="K118" s="191">
        <v>2161</v>
      </c>
      <c r="L118" s="183" t="s">
        <v>1122</v>
      </c>
      <c r="M118" s="183" t="s">
        <v>530</v>
      </c>
      <c r="N118" s="183" t="s">
        <v>531</v>
      </c>
      <c r="O118" s="42"/>
      <c r="P118" s="42"/>
      <c r="Q118" s="42" t="s">
        <v>532</v>
      </c>
      <c r="R118" s="42" t="s">
        <v>533</v>
      </c>
      <c r="S118" s="114" t="str">
        <f t="shared" si="12"/>
        <v>03</v>
      </c>
      <c r="T118" s="114" t="str">
        <f t="shared" si="14"/>
        <v>HH列02</v>
      </c>
      <c r="U118" s="114" t="str">
        <f t="shared" si="13"/>
        <v>02</v>
      </c>
      <c r="V118" s="114" t="str">
        <f t="shared" si="15"/>
        <v>101</v>
      </c>
      <c r="W118" s="47"/>
      <c r="X118" s="114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49"/>
      <c r="GX118" s="49"/>
      <c r="GY118" s="49"/>
      <c r="GZ118" s="49"/>
      <c r="HA118" s="49"/>
      <c r="HB118" s="49"/>
      <c r="HC118" s="49"/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O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  <c r="IJ118" s="49"/>
      <c r="IK118" s="49"/>
      <c r="IL118" s="49"/>
      <c r="IM118" s="49"/>
      <c r="IN118" s="49"/>
    </row>
    <row r="119" spans="1:248" s="8" customFormat="1" ht="18" customHeight="1">
      <c r="A119" s="42">
        <v>118</v>
      </c>
      <c r="B119" s="181" t="s">
        <v>1123</v>
      </c>
      <c r="C119" s="180" t="s">
        <v>1124</v>
      </c>
      <c r="D119" s="43" t="str">
        <f t="shared" si="11"/>
        <v>TiKV(存储层)-超聚变 2288HV5</v>
      </c>
      <c r="E119" s="183" t="s">
        <v>102</v>
      </c>
      <c r="F119" s="186" t="s">
        <v>1125</v>
      </c>
      <c r="G119" s="191">
        <v>2120</v>
      </c>
      <c r="H119" s="183" t="s">
        <v>1126</v>
      </c>
      <c r="I119" s="183" t="s">
        <v>323</v>
      </c>
      <c r="J119" s="183" t="s">
        <v>991</v>
      </c>
      <c r="K119" s="191">
        <v>2161</v>
      </c>
      <c r="L119" s="183" t="s">
        <v>1127</v>
      </c>
      <c r="M119" s="183" t="s">
        <v>530</v>
      </c>
      <c r="N119" s="183" t="s">
        <v>531</v>
      </c>
      <c r="O119" s="42"/>
      <c r="P119" s="42"/>
      <c r="Q119" s="42" t="s">
        <v>532</v>
      </c>
      <c r="R119" s="42" t="s">
        <v>533</v>
      </c>
      <c r="S119" s="114" t="str">
        <f t="shared" si="12"/>
        <v>06</v>
      </c>
      <c r="T119" s="114" t="str">
        <f t="shared" si="14"/>
        <v>HH列02</v>
      </c>
      <c r="U119" s="114" t="str">
        <f t="shared" si="13"/>
        <v>02</v>
      </c>
      <c r="V119" s="114" t="str">
        <f t="shared" si="15"/>
        <v>101</v>
      </c>
      <c r="W119" s="47"/>
      <c r="X119" s="114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49"/>
      <c r="GX119" s="49"/>
      <c r="GY119" s="49"/>
      <c r="GZ119" s="49"/>
      <c r="HA119" s="49"/>
      <c r="HB119" s="49"/>
      <c r="HC119" s="49"/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O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  <c r="IJ119" s="49"/>
      <c r="IK119" s="49"/>
      <c r="IL119" s="49"/>
      <c r="IM119" s="49"/>
      <c r="IN119" s="49"/>
    </row>
    <row r="120" spans="1:248" s="8" customFormat="1" ht="18" customHeight="1">
      <c r="A120" s="42">
        <v>119</v>
      </c>
      <c r="B120" s="181" t="s">
        <v>1128</v>
      </c>
      <c r="C120" s="180" t="s">
        <v>1129</v>
      </c>
      <c r="D120" s="43" t="str">
        <f t="shared" si="11"/>
        <v>TiKV(存储层)-超聚变 2288HV5</v>
      </c>
      <c r="E120" s="183" t="s">
        <v>102</v>
      </c>
      <c r="F120" s="186" t="s">
        <v>1130</v>
      </c>
      <c r="G120" s="191">
        <v>2120</v>
      </c>
      <c r="H120" s="183" t="s">
        <v>1131</v>
      </c>
      <c r="I120" s="183" t="s">
        <v>323</v>
      </c>
      <c r="J120" s="183" t="s">
        <v>991</v>
      </c>
      <c r="K120" s="191">
        <v>2161</v>
      </c>
      <c r="L120" s="183" t="s">
        <v>1132</v>
      </c>
      <c r="M120" s="183" t="s">
        <v>530</v>
      </c>
      <c r="N120" s="183" t="s">
        <v>531</v>
      </c>
      <c r="O120" s="42"/>
      <c r="P120" s="42"/>
      <c r="Q120" s="42" t="s">
        <v>532</v>
      </c>
      <c r="R120" s="42" t="s">
        <v>533</v>
      </c>
      <c r="S120" s="114" t="str">
        <f t="shared" si="12"/>
        <v>03</v>
      </c>
      <c r="T120" s="114" t="str">
        <f t="shared" si="14"/>
        <v>HH列03</v>
      </c>
      <c r="U120" s="114" t="str">
        <f t="shared" si="13"/>
        <v>02</v>
      </c>
      <c r="V120" s="114" t="str">
        <f t="shared" si="15"/>
        <v>101</v>
      </c>
      <c r="W120" s="47"/>
      <c r="X120" s="114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49"/>
      <c r="GX120" s="49"/>
      <c r="GY120" s="49"/>
      <c r="GZ120" s="49"/>
      <c r="HA120" s="49"/>
      <c r="HB120" s="49"/>
      <c r="HC120" s="49"/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O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  <c r="IJ120" s="49"/>
      <c r="IK120" s="49"/>
      <c r="IL120" s="49"/>
      <c r="IM120" s="49"/>
      <c r="IN120" s="49"/>
    </row>
    <row r="121" spans="1:248" s="8" customFormat="1" ht="18" customHeight="1">
      <c r="A121" s="42">
        <v>120</v>
      </c>
      <c r="B121" s="181" t="s">
        <v>1133</v>
      </c>
      <c r="C121" s="180" t="s">
        <v>1134</v>
      </c>
      <c r="D121" s="43" t="str">
        <f t="shared" si="11"/>
        <v>TiKV(存储层)-超聚变 2288HV5</v>
      </c>
      <c r="E121" s="183" t="s">
        <v>102</v>
      </c>
      <c r="F121" s="186" t="s">
        <v>1135</v>
      </c>
      <c r="G121" s="191">
        <v>2120</v>
      </c>
      <c r="H121" s="183" t="s">
        <v>1136</v>
      </c>
      <c r="I121" s="183" t="s">
        <v>323</v>
      </c>
      <c r="J121" s="183" t="s">
        <v>991</v>
      </c>
      <c r="K121" s="191">
        <v>2161</v>
      </c>
      <c r="L121" s="183" t="s">
        <v>1137</v>
      </c>
      <c r="M121" s="183" t="s">
        <v>530</v>
      </c>
      <c r="N121" s="183" t="s">
        <v>531</v>
      </c>
      <c r="O121" s="42"/>
      <c r="P121" s="42"/>
      <c r="Q121" s="42" t="s">
        <v>532</v>
      </c>
      <c r="R121" s="42" t="s">
        <v>533</v>
      </c>
      <c r="S121" s="114" t="str">
        <f t="shared" si="12"/>
        <v>06</v>
      </c>
      <c r="T121" s="114" t="str">
        <f t="shared" si="14"/>
        <v>HH列03</v>
      </c>
      <c r="U121" s="114" t="str">
        <f t="shared" si="13"/>
        <v>02</v>
      </c>
      <c r="V121" s="114" t="str">
        <f t="shared" si="15"/>
        <v>101</v>
      </c>
      <c r="W121" s="47"/>
      <c r="X121" s="114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</row>
    <row r="122" spans="1:248" s="8" customFormat="1" ht="18" customHeight="1">
      <c r="A122" s="42">
        <v>121</v>
      </c>
      <c r="B122" s="181" t="s">
        <v>1138</v>
      </c>
      <c r="C122" s="180" t="s">
        <v>1139</v>
      </c>
      <c r="D122" s="43" t="str">
        <f t="shared" si="11"/>
        <v>TiKV(存储层)-超聚变 2288HV5</v>
      </c>
      <c r="E122" s="183" t="s">
        <v>102</v>
      </c>
      <c r="F122" s="186" t="s">
        <v>1140</v>
      </c>
      <c r="G122" s="191">
        <v>2120</v>
      </c>
      <c r="H122" s="183" t="s">
        <v>1141</v>
      </c>
      <c r="I122" s="183" t="s">
        <v>323</v>
      </c>
      <c r="J122" s="183" t="s">
        <v>991</v>
      </c>
      <c r="K122" s="191">
        <v>2161</v>
      </c>
      <c r="L122" s="183" t="s">
        <v>1142</v>
      </c>
      <c r="M122" s="183" t="s">
        <v>530</v>
      </c>
      <c r="N122" s="183" t="s">
        <v>531</v>
      </c>
      <c r="O122" s="42"/>
      <c r="P122" s="42"/>
      <c r="Q122" s="42" t="s">
        <v>532</v>
      </c>
      <c r="R122" s="42" t="s">
        <v>533</v>
      </c>
      <c r="S122" s="114" t="str">
        <f t="shared" si="12"/>
        <v>03</v>
      </c>
      <c r="T122" s="114" t="str">
        <f t="shared" si="14"/>
        <v>HH列04</v>
      </c>
      <c r="U122" s="114" t="str">
        <f t="shared" si="13"/>
        <v>02</v>
      </c>
      <c r="V122" s="114" t="str">
        <f t="shared" si="15"/>
        <v>101</v>
      </c>
      <c r="W122" s="47"/>
      <c r="X122" s="114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49"/>
      <c r="GX122" s="49"/>
      <c r="GY122" s="49"/>
      <c r="GZ122" s="49"/>
      <c r="HA122" s="49"/>
      <c r="HB122" s="49"/>
      <c r="HC122" s="49"/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O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  <c r="IJ122" s="49"/>
      <c r="IK122" s="49"/>
      <c r="IL122" s="49"/>
      <c r="IM122" s="49"/>
      <c r="IN122" s="49"/>
    </row>
    <row r="123" spans="1:248" s="8" customFormat="1" ht="18" customHeight="1">
      <c r="A123" s="42">
        <v>122</v>
      </c>
      <c r="B123" s="181" t="s">
        <v>1143</v>
      </c>
      <c r="C123" s="180" t="s">
        <v>1144</v>
      </c>
      <c r="D123" s="43" t="str">
        <f t="shared" si="11"/>
        <v>TiKV(存储层)-超聚变 2288HV5</v>
      </c>
      <c r="E123" s="183" t="s">
        <v>102</v>
      </c>
      <c r="F123" s="186" t="s">
        <v>1145</v>
      </c>
      <c r="G123" s="191">
        <v>2120</v>
      </c>
      <c r="H123" s="183" t="s">
        <v>1146</v>
      </c>
      <c r="I123" s="183" t="s">
        <v>323</v>
      </c>
      <c r="J123" s="183" t="s">
        <v>991</v>
      </c>
      <c r="K123" s="191">
        <v>2161</v>
      </c>
      <c r="L123" s="183" t="s">
        <v>1147</v>
      </c>
      <c r="M123" s="183" t="s">
        <v>530</v>
      </c>
      <c r="N123" s="183" t="s">
        <v>531</v>
      </c>
      <c r="O123" s="42"/>
      <c r="P123" s="42"/>
      <c r="Q123" s="42" t="s">
        <v>532</v>
      </c>
      <c r="R123" s="42" t="s">
        <v>533</v>
      </c>
      <c r="S123" s="114" t="str">
        <f t="shared" si="12"/>
        <v>06</v>
      </c>
      <c r="T123" s="114" t="str">
        <f t="shared" si="14"/>
        <v>HH列04</v>
      </c>
      <c r="U123" s="114" t="str">
        <f t="shared" si="13"/>
        <v>02</v>
      </c>
      <c r="V123" s="114" t="str">
        <f t="shared" si="15"/>
        <v>101</v>
      </c>
      <c r="W123" s="47"/>
      <c r="X123" s="114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49"/>
      <c r="GX123" s="49"/>
      <c r="GY123" s="49"/>
      <c r="GZ123" s="49"/>
      <c r="HA123" s="49"/>
      <c r="HB123" s="49"/>
      <c r="HC123" s="49"/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O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  <c r="IJ123" s="49"/>
      <c r="IK123" s="49"/>
      <c r="IL123" s="49"/>
      <c r="IM123" s="49"/>
      <c r="IN123" s="49"/>
    </row>
    <row r="124" spans="1:248" s="8" customFormat="1" ht="18" customHeight="1">
      <c r="A124" s="42">
        <v>123</v>
      </c>
      <c r="B124" s="181" t="s">
        <v>1148</v>
      </c>
      <c r="C124" s="180" t="s">
        <v>1149</v>
      </c>
      <c r="D124" s="43" t="str">
        <f t="shared" si="11"/>
        <v>TiKV(存储层)-超聚变 2288HV5</v>
      </c>
      <c r="E124" s="183" t="s">
        <v>102</v>
      </c>
      <c r="F124" s="186" t="s">
        <v>1150</v>
      </c>
      <c r="G124" s="191">
        <v>2120</v>
      </c>
      <c r="H124" s="183" t="s">
        <v>1151</v>
      </c>
      <c r="I124" s="183" t="s">
        <v>323</v>
      </c>
      <c r="J124" s="183" t="s">
        <v>991</v>
      </c>
      <c r="K124" s="191">
        <v>2161</v>
      </c>
      <c r="L124" s="183" t="s">
        <v>1152</v>
      </c>
      <c r="M124" s="183" t="s">
        <v>530</v>
      </c>
      <c r="N124" s="183" t="s">
        <v>531</v>
      </c>
      <c r="O124" s="42"/>
      <c r="P124" s="42"/>
      <c r="Q124" s="42" t="s">
        <v>532</v>
      </c>
      <c r="R124" s="42" t="s">
        <v>533</v>
      </c>
      <c r="S124" s="114" t="str">
        <f t="shared" si="12"/>
        <v>03</v>
      </c>
      <c r="T124" s="114" t="str">
        <f t="shared" si="14"/>
        <v>HH列05</v>
      </c>
      <c r="U124" s="114" t="str">
        <f t="shared" si="13"/>
        <v>02</v>
      </c>
      <c r="V124" s="114" t="str">
        <f t="shared" si="15"/>
        <v>101</v>
      </c>
      <c r="W124" s="47"/>
      <c r="X124" s="114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49"/>
      <c r="GX124" s="49"/>
      <c r="GY124" s="49"/>
      <c r="GZ124" s="49"/>
      <c r="HA124" s="49"/>
      <c r="HB124" s="49"/>
      <c r="HC124" s="49"/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O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  <c r="IJ124" s="49"/>
      <c r="IK124" s="49"/>
      <c r="IL124" s="49"/>
      <c r="IM124" s="49"/>
      <c r="IN124" s="49"/>
    </row>
    <row r="125" spans="1:248" s="8" customFormat="1" ht="18" customHeight="1">
      <c r="A125" s="42">
        <v>124</v>
      </c>
      <c r="B125" s="181" t="s">
        <v>1153</v>
      </c>
      <c r="C125" s="180" t="s">
        <v>1154</v>
      </c>
      <c r="D125" s="43" t="str">
        <f t="shared" si="11"/>
        <v>TiKV(存储层)-超聚变 2288HV5</v>
      </c>
      <c r="E125" s="183" t="s">
        <v>102</v>
      </c>
      <c r="F125" s="184" t="s">
        <v>1155</v>
      </c>
      <c r="G125" s="191">
        <v>2120</v>
      </c>
      <c r="H125" s="183" t="s">
        <v>1156</v>
      </c>
      <c r="I125" s="183" t="s">
        <v>323</v>
      </c>
      <c r="J125" s="183" t="s">
        <v>991</v>
      </c>
      <c r="K125" s="191">
        <v>2161</v>
      </c>
      <c r="L125" s="183" t="s">
        <v>1157</v>
      </c>
      <c r="M125" s="183" t="s">
        <v>530</v>
      </c>
      <c r="N125" s="183" t="s">
        <v>531</v>
      </c>
      <c r="O125" s="42"/>
      <c r="P125" s="42"/>
      <c r="Q125" s="42" t="s">
        <v>532</v>
      </c>
      <c r="R125" s="42" t="s">
        <v>533</v>
      </c>
      <c r="S125" s="114" t="str">
        <f t="shared" si="12"/>
        <v>06</v>
      </c>
      <c r="T125" s="114" t="str">
        <f t="shared" si="14"/>
        <v>HH列05</v>
      </c>
      <c r="U125" s="114" t="str">
        <f t="shared" si="13"/>
        <v>02</v>
      </c>
      <c r="V125" s="114" t="str">
        <f t="shared" si="15"/>
        <v>101</v>
      </c>
      <c r="W125" s="47"/>
      <c r="X125" s="114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49"/>
      <c r="GX125" s="49"/>
      <c r="GY125" s="49"/>
      <c r="GZ125" s="49"/>
      <c r="HA125" s="49"/>
      <c r="HB125" s="49"/>
      <c r="HC125" s="49"/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O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  <c r="IJ125" s="49"/>
      <c r="IK125" s="49"/>
      <c r="IL125" s="49"/>
      <c r="IM125" s="49"/>
      <c r="IN125" s="49"/>
    </row>
    <row r="126" spans="1:248" s="8" customFormat="1" ht="18" customHeight="1">
      <c r="A126" s="42">
        <v>125</v>
      </c>
      <c r="B126" s="181" t="s">
        <v>1158</v>
      </c>
      <c r="C126" s="180" t="s">
        <v>1159</v>
      </c>
      <c r="D126" s="43" t="str">
        <f t="shared" si="11"/>
        <v>应用服务器(服务1)-超聚变 2288HV5-性能型存储</v>
      </c>
      <c r="E126" s="183" t="s">
        <v>102</v>
      </c>
      <c r="F126" s="184" t="s">
        <v>1160</v>
      </c>
      <c r="G126" s="191">
        <v>2120</v>
      </c>
      <c r="H126" s="183" t="s">
        <v>1161</v>
      </c>
      <c r="I126" s="183" t="s">
        <v>323</v>
      </c>
      <c r="J126" s="183" t="s">
        <v>991</v>
      </c>
      <c r="K126" s="191">
        <v>2161</v>
      </c>
      <c r="L126" s="183" t="s">
        <v>1162</v>
      </c>
      <c r="M126" s="183" t="s">
        <v>530</v>
      </c>
      <c r="N126" s="183" t="s">
        <v>531</v>
      </c>
      <c r="O126" s="42"/>
      <c r="P126" s="42"/>
      <c r="Q126" s="42" t="s">
        <v>532</v>
      </c>
      <c r="R126" s="42" t="s">
        <v>533</v>
      </c>
      <c r="S126" s="114" t="str">
        <f t="shared" si="12"/>
        <v>12</v>
      </c>
      <c r="T126" s="114" t="str">
        <f t="shared" si="14"/>
        <v>HH列02</v>
      </c>
      <c r="U126" s="114" t="str">
        <f t="shared" si="13"/>
        <v>02</v>
      </c>
      <c r="V126" s="114" t="str">
        <f t="shared" si="15"/>
        <v>101</v>
      </c>
      <c r="W126" s="47"/>
      <c r="X126" s="114" t="s">
        <v>939</v>
      </c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49"/>
      <c r="GX126" s="49"/>
      <c r="GY126" s="49"/>
      <c r="GZ126" s="49"/>
      <c r="HA126" s="49"/>
      <c r="HB126" s="49"/>
      <c r="HC126" s="49"/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O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  <c r="IJ126" s="49"/>
      <c r="IK126" s="49"/>
      <c r="IL126" s="49"/>
      <c r="IM126" s="49"/>
      <c r="IN126" s="49"/>
    </row>
    <row r="127" spans="1:248" s="8" customFormat="1" ht="18" customHeight="1">
      <c r="A127" s="42">
        <v>126</v>
      </c>
      <c r="B127" s="181" t="s">
        <v>1163</v>
      </c>
      <c r="C127" s="180" t="s">
        <v>1164</v>
      </c>
      <c r="D127" s="43" t="str">
        <f t="shared" si="11"/>
        <v>应用服务器(服务1)-超聚变 2288HV5-性能型存储</v>
      </c>
      <c r="E127" s="183" t="s">
        <v>102</v>
      </c>
      <c r="F127" s="184" t="s">
        <v>1165</v>
      </c>
      <c r="G127" s="191">
        <v>2120</v>
      </c>
      <c r="H127" s="183" t="s">
        <v>1166</v>
      </c>
      <c r="I127" s="183" t="s">
        <v>323</v>
      </c>
      <c r="J127" s="183" t="s">
        <v>991</v>
      </c>
      <c r="K127" s="191">
        <v>2161</v>
      </c>
      <c r="L127" s="183" t="s">
        <v>1167</v>
      </c>
      <c r="M127" s="183" t="s">
        <v>530</v>
      </c>
      <c r="N127" s="183" t="s">
        <v>531</v>
      </c>
      <c r="O127" s="42"/>
      <c r="P127" s="42"/>
      <c r="Q127" s="42" t="s">
        <v>532</v>
      </c>
      <c r="R127" s="42" t="s">
        <v>533</v>
      </c>
      <c r="S127" s="114" t="str">
        <f t="shared" si="12"/>
        <v>12</v>
      </c>
      <c r="T127" s="114" t="str">
        <f t="shared" si="14"/>
        <v>HH列03</v>
      </c>
      <c r="U127" s="114" t="str">
        <f t="shared" si="13"/>
        <v>02</v>
      </c>
      <c r="V127" s="114" t="str">
        <f t="shared" si="15"/>
        <v>101</v>
      </c>
      <c r="W127" s="47"/>
      <c r="X127" s="114" t="s">
        <v>939</v>
      </c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49"/>
      <c r="GX127" s="49"/>
      <c r="GY127" s="49"/>
      <c r="GZ127" s="49"/>
      <c r="HA127" s="49"/>
      <c r="HB127" s="49"/>
      <c r="HC127" s="49"/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O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  <c r="IJ127" s="49"/>
      <c r="IK127" s="49"/>
      <c r="IL127" s="49"/>
      <c r="IM127" s="49"/>
      <c r="IN127" s="49"/>
    </row>
    <row r="128" spans="1:248" s="8" customFormat="1" ht="18" customHeight="1">
      <c r="A128" s="42">
        <v>127</v>
      </c>
      <c r="B128" s="181" t="s">
        <v>1168</v>
      </c>
      <c r="C128" s="180" t="s">
        <v>1169</v>
      </c>
      <c r="D128" s="43" t="str">
        <f t="shared" si="11"/>
        <v>应用服务器(服务1)-超聚变 2288HV5-性能型存储</v>
      </c>
      <c r="E128" s="183" t="s">
        <v>102</v>
      </c>
      <c r="F128" s="184" t="s">
        <v>1170</v>
      </c>
      <c r="G128" s="191">
        <v>2120</v>
      </c>
      <c r="H128" s="183" t="s">
        <v>1171</v>
      </c>
      <c r="I128" s="183" t="s">
        <v>323</v>
      </c>
      <c r="J128" s="183" t="s">
        <v>991</v>
      </c>
      <c r="K128" s="191">
        <v>2161</v>
      </c>
      <c r="L128" s="183" t="s">
        <v>1172</v>
      </c>
      <c r="M128" s="183" t="s">
        <v>530</v>
      </c>
      <c r="N128" s="183" t="s">
        <v>531</v>
      </c>
      <c r="O128" s="42"/>
      <c r="P128" s="42"/>
      <c r="Q128" s="42" t="s">
        <v>532</v>
      </c>
      <c r="R128" s="42" t="s">
        <v>533</v>
      </c>
      <c r="S128" s="114" t="str">
        <f t="shared" si="12"/>
        <v>12</v>
      </c>
      <c r="T128" s="114" t="str">
        <f t="shared" si="14"/>
        <v>HH列04</v>
      </c>
      <c r="U128" s="114" t="str">
        <f t="shared" si="13"/>
        <v>02</v>
      </c>
      <c r="V128" s="114" t="str">
        <f t="shared" si="15"/>
        <v>101</v>
      </c>
      <c r="W128" s="47"/>
      <c r="X128" s="114" t="s">
        <v>939</v>
      </c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49"/>
      <c r="GX128" s="49"/>
      <c r="GY128" s="49"/>
      <c r="GZ128" s="49"/>
      <c r="HA128" s="49"/>
      <c r="HB128" s="49"/>
      <c r="HC128" s="49"/>
      <c r="HD128" s="49"/>
      <c r="HE128" s="49"/>
      <c r="HF128" s="49"/>
      <c r="HG128" s="49"/>
      <c r="HH128" s="49"/>
      <c r="HI128" s="49"/>
      <c r="HJ128" s="49"/>
      <c r="HK128" s="49"/>
      <c r="HL128" s="49"/>
      <c r="HM128" s="49"/>
      <c r="HN128" s="49"/>
      <c r="HO128" s="49"/>
      <c r="HP128" s="49"/>
      <c r="HQ128" s="49"/>
      <c r="HR128" s="49"/>
      <c r="HS128" s="49"/>
      <c r="HT128" s="49"/>
      <c r="HU128" s="49"/>
      <c r="HV128" s="49"/>
      <c r="HW128" s="49"/>
      <c r="HX128" s="49"/>
      <c r="HY128" s="49"/>
      <c r="HZ128" s="49"/>
      <c r="IA128" s="49"/>
      <c r="IB128" s="49"/>
      <c r="IC128" s="49"/>
      <c r="ID128" s="49"/>
      <c r="IE128" s="49"/>
      <c r="IF128" s="49"/>
      <c r="IG128" s="49"/>
      <c r="IH128" s="49"/>
      <c r="II128" s="49"/>
      <c r="IJ128" s="49"/>
      <c r="IK128" s="49"/>
      <c r="IL128" s="49"/>
      <c r="IM128" s="49"/>
      <c r="IN128" s="49"/>
    </row>
    <row r="129" spans="1:248" s="8" customFormat="1" ht="18" customHeight="1">
      <c r="A129" s="42">
        <v>128</v>
      </c>
      <c r="B129" s="181" t="s">
        <v>1173</v>
      </c>
      <c r="C129" s="180" t="s">
        <v>1174</v>
      </c>
      <c r="D129" s="43" t="str">
        <f t="shared" si="11"/>
        <v>应用服务器(服务1)-超聚变 2288HV5-性能型存储</v>
      </c>
      <c r="E129" s="183" t="s">
        <v>102</v>
      </c>
      <c r="F129" s="184" t="s">
        <v>1175</v>
      </c>
      <c r="G129" s="191">
        <v>2120</v>
      </c>
      <c r="H129" s="183" t="s">
        <v>1176</v>
      </c>
      <c r="I129" s="183" t="s">
        <v>323</v>
      </c>
      <c r="J129" s="183" t="s">
        <v>991</v>
      </c>
      <c r="K129" s="191">
        <v>2161</v>
      </c>
      <c r="L129" s="183" t="s">
        <v>1177</v>
      </c>
      <c r="M129" s="183" t="s">
        <v>530</v>
      </c>
      <c r="N129" s="183" t="s">
        <v>531</v>
      </c>
      <c r="O129" s="42"/>
      <c r="P129" s="42"/>
      <c r="Q129" s="42" t="s">
        <v>532</v>
      </c>
      <c r="R129" s="42" t="s">
        <v>533</v>
      </c>
      <c r="S129" s="114" t="str">
        <f t="shared" si="12"/>
        <v>15</v>
      </c>
      <c r="T129" s="114" t="str">
        <f t="shared" si="14"/>
        <v>HH列04</v>
      </c>
      <c r="U129" s="114" t="str">
        <f t="shared" si="13"/>
        <v>02</v>
      </c>
      <c r="V129" s="114" t="str">
        <f t="shared" si="15"/>
        <v>101</v>
      </c>
      <c r="W129" s="47"/>
      <c r="X129" s="114" t="s">
        <v>939</v>
      </c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49"/>
      <c r="GX129" s="49"/>
      <c r="GY129" s="49"/>
      <c r="GZ129" s="49"/>
      <c r="HA129" s="49"/>
      <c r="HB129" s="49"/>
      <c r="HC129" s="49"/>
      <c r="HD129" s="49"/>
      <c r="HE129" s="49"/>
      <c r="HF129" s="49"/>
      <c r="HG129" s="49"/>
      <c r="HH129" s="49"/>
      <c r="HI129" s="49"/>
      <c r="HJ129" s="49"/>
      <c r="HK129" s="49"/>
      <c r="HL129" s="49"/>
      <c r="HM129" s="49"/>
      <c r="HN129" s="49"/>
      <c r="HO129" s="49"/>
      <c r="HP129" s="49"/>
      <c r="HQ129" s="49"/>
      <c r="HR129" s="49"/>
      <c r="HS129" s="49"/>
      <c r="HT129" s="49"/>
      <c r="HU129" s="49"/>
      <c r="HV129" s="49"/>
      <c r="HW129" s="49"/>
      <c r="HX129" s="49"/>
      <c r="HY129" s="49"/>
      <c r="HZ129" s="49"/>
      <c r="IA129" s="49"/>
      <c r="IB129" s="49"/>
      <c r="IC129" s="49"/>
      <c r="ID129" s="49"/>
      <c r="IE129" s="49"/>
      <c r="IF129" s="49"/>
      <c r="IG129" s="49"/>
      <c r="IH129" s="49"/>
      <c r="II129" s="49"/>
      <c r="IJ129" s="49"/>
      <c r="IK129" s="49"/>
      <c r="IL129" s="49"/>
      <c r="IM129" s="49"/>
      <c r="IN129" s="49"/>
    </row>
    <row r="130" spans="1:248" s="8" customFormat="1" ht="18" customHeight="1">
      <c r="A130" s="42">
        <v>129</v>
      </c>
      <c r="B130" s="181" t="s">
        <v>1178</v>
      </c>
      <c r="C130" s="180" t="s">
        <v>1179</v>
      </c>
      <c r="D130" s="43" t="str">
        <f t="shared" si="11"/>
        <v>应用服务器(控制)-超聚变 2288HV5-性能型存储</v>
      </c>
      <c r="E130" s="183" t="s">
        <v>102</v>
      </c>
      <c r="F130" s="184" t="s">
        <v>1180</v>
      </c>
      <c r="G130" s="191">
        <v>2120</v>
      </c>
      <c r="H130" s="183" t="s">
        <v>1181</v>
      </c>
      <c r="I130" s="183" t="s">
        <v>323</v>
      </c>
      <c r="J130" s="183" t="s">
        <v>991</v>
      </c>
      <c r="K130" s="191">
        <v>2161</v>
      </c>
      <c r="L130" s="183" t="s">
        <v>1182</v>
      </c>
      <c r="M130" s="183" t="s">
        <v>530</v>
      </c>
      <c r="N130" s="183" t="s">
        <v>531</v>
      </c>
      <c r="O130" s="42"/>
      <c r="P130" s="42"/>
      <c r="Q130" s="42" t="s">
        <v>532</v>
      </c>
      <c r="R130" s="42" t="s">
        <v>533</v>
      </c>
      <c r="S130" s="114" t="str">
        <f t="shared" si="12"/>
        <v>06</v>
      </c>
      <c r="T130" s="114" t="str">
        <f t="shared" si="14"/>
        <v>HH列06</v>
      </c>
      <c r="U130" s="114" t="str">
        <f t="shared" si="13"/>
        <v>02</v>
      </c>
      <c r="V130" s="114" t="str">
        <f t="shared" si="15"/>
        <v>101</v>
      </c>
      <c r="W130" s="47"/>
      <c r="X130" s="114" t="s">
        <v>939</v>
      </c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49"/>
      <c r="GX130" s="49"/>
      <c r="GY130" s="49"/>
      <c r="GZ130" s="49"/>
      <c r="HA130" s="49"/>
      <c r="HB130" s="49"/>
      <c r="HC130" s="49"/>
      <c r="HD130" s="49"/>
      <c r="HE130" s="49"/>
      <c r="HF130" s="49"/>
      <c r="HG130" s="49"/>
      <c r="HH130" s="49"/>
      <c r="HI130" s="49"/>
      <c r="HJ130" s="49"/>
      <c r="HK130" s="49"/>
      <c r="HL130" s="49"/>
      <c r="HM130" s="49"/>
      <c r="HN130" s="49"/>
      <c r="HO130" s="49"/>
      <c r="HP130" s="49"/>
      <c r="HQ130" s="49"/>
      <c r="HR130" s="49"/>
      <c r="HS130" s="49"/>
      <c r="HT130" s="49"/>
      <c r="HU130" s="49"/>
      <c r="HV130" s="49"/>
      <c r="HW130" s="49"/>
      <c r="HX130" s="49"/>
      <c r="HY130" s="49"/>
      <c r="HZ130" s="49"/>
      <c r="IA130" s="49"/>
      <c r="IB130" s="49"/>
      <c r="IC130" s="49"/>
      <c r="ID130" s="49"/>
      <c r="IE130" s="49"/>
      <c r="IF130" s="49"/>
      <c r="IG130" s="49"/>
      <c r="IH130" s="49"/>
      <c r="II130" s="49"/>
      <c r="IJ130" s="49"/>
      <c r="IK130" s="49"/>
      <c r="IL130" s="49"/>
      <c r="IM130" s="49"/>
      <c r="IN130" s="49"/>
    </row>
    <row r="131" spans="1:248" s="8" customFormat="1" ht="18" customHeight="1">
      <c r="A131" s="42">
        <v>130</v>
      </c>
      <c r="B131" s="181" t="s">
        <v>1183</v>
      </c>
      <c r="C131" s="180" t="s">
        <v>1184</v>
      </c>
      <c r="D131" s="43" t="str">
        <f t="shared" si="11"/>
        <v>应用服务器(控制)-超聚变 2288HV5-性能型存储</v>
      </c>
      <c r="E131" s="183" t="s">
        <v>102</v>
      </c>
      <c r="F131" s="184" t="s">
        <v>1185</v>
      </c>
      <c r="G131" s="191">
        <v>2120</v>
      </c>
      <c r="H131" s="183" t="s">
        <v>1186</v>
      </c>
      <c r="I131" s="183" t="s">
        <v>323</v>
      </c>
      <c r="J131" s="183" t="s">
        <v>991</v>
      </c>
      <c r="K131" s="191">
        <v>2161</v>
      </c>
      <c r="L131" s="183" t="s">
        <v>1187</v>
      </c>
      <c r="M131" s="183" t="s">
        <v>530</v>
      </c>
      <c r="N131" s="183" t="s">
        <v>531</v>
      </c>
      <c r="O131" s="42"/>
      <c r="P131" s="42"/>
      <c r="Q131" s="42" t="s">
        <v>532</v>
      </c>
      <c r="R131" s="42" t="s">
        <v>533</v>
      </c>
      <c r="S131" s="114" t="str">
        <f t="shared" si="12"/>
        <v>09</v>
      </c>
      <c r="T131" s="114" t="str">
        <f t="shared" si="14"/>
        <v>HH列06</v>
      </c>
      <c r="U131" s="114" t="str">
        <f t="shared" si="13"/>
        <v>02</v>
      </c>
      <c r="V131" s="114" t="str">
        <f t="shared" si="15"/>
        <v>101</v>
      </c>
      <c r="W131" s="47"/>
      <c r="X131" s="114" t="s">
        <v>939</v>
      </c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49"/>
      <c r="GX131" s="49"/>
      <c r="GY131" s="49"/>
      <c r="GZ131" s="49"/>
      <c r="HA131" s="49"/>
      <c r="HB131" s="49"/>
      <c r="HC131" s="49"/>
      <c r="HD131" s="49"/>
      <c r="HE131" s="49"/>
      <c r="HF131" s="49"/>
      <c r="HG131" s="49"/>
      <c r="HH131" s="49"/>
      <c r="HI131" s="49"/>
      <c r="HJ131" s="49"/>
      <c r="HK131" s="49"/>
      <c r="HL131" s="49"/>
      <c r="HM131" s="49"/>
      <c r="HN131" s="49"/>
      <c r="HO131" s="49"/>
      <c r="HP131" s="49"/>
      <c r="HQ131" s="49"/>
      <c r="HR131" s="49"/>
      <c r="HS131" s="49"/>
      <c r="HT131" s="49"/>
      <c r="HU131" s="49"/>
      <c r="HV131" s="49"/>
      <c r="HW131" s="49"/>
      <c r="HX131" s="49"/>
      <c r="HY131" s="49"/>
      <c r="HZ131" s="49"/>
      <c r="IA131" s="49"/>
      <c r="IB131" s="49"/>
      <c r="IC131" s="49"/>
      <c r="ID131" s="49"/>
      <c r="IE131" s="49"/>
      <c r="IF131" s="49"/>
      <c r="IG131" s="49"/>
      <c r="IH131" s="49"/>
      <c r="II131" s="49"/>
      <c r="IJ131" s="49"/>
      <c r="IK131" s="49"/>
      <c r="IL131" s="49"/>
      <c r="IM131" s="49"/>
      <c r="IN131" s="49"/>
    </row>
    <row r="132" spans="1:248" s="8" customFormat="1" ht="18" customHeight="1">
      <c r="A132" s="42">
        <v>131</v>
      </c>
      <c r="B132" s="181" t="s">
        <v>1188</v>
      </c>
      <c r="C132" s="180" t="s">
        <v>1189</v>
      </c>
      <c r="D132" s="43" t="str">
        <f t="shared" si="11"/>
        <v>应用服务器(控制)-超聚变 2288HV5-性能型存储</v>
      </c>
      <c r="E132" s="183" t="s">
        <v>102</v>
      </c>
      <c r="F132" s="184" t="s">
        <v>1190</v>
      </c>
      <c r="G132" s="191">
        <v>2120</v>
      </c>
      <c r="H132" s="183" t="s">
        <v>1191</v>
      </c>
      <c r="I132" s="183" t="s">
        <v>323</v>
      </c>
      <c r="J132" s="183" t="s">
        <v>991</v>
      </c>
      <c r="K132" s="191">
        <v>2161</v>
      </c>
      <c r="L132" s="183" t="s">
        <v>1192</v>
      </c>
      <c r="M132" s="183" t="s">
        <v>530</v>
      </c>
      <c r="N132" s="183" t="s">
        <v>531</v>
      </c>
      <c r="O132" s="42"/>
      <c r="P132" s="42"/>
      <c r="Q132" s="42" t="s">
        <v>532</v>
      </c>
      <c r="R132" s="42" t="s">
        <v>533</v>
      </c>
      <c r="S132" s="114" t="str">
        <f t="shared" si="12"/>
        <v>03</v>
      </c>
      <c r="T132" s="114" t="str">
        <f t="shared" si="14"/>
        <v>HH列07</v>
      </c>
      <c r="U132" s="114" t="str">
        <f t="shared" si="13"/>
        <v>02</v>
      </c>
      <c r="V132" s="114" t="str">
        <f t="shared" si="15"/>
        <v>101</v>
      </c>
      <c r="W132" s="47"/>
      <c r="X132" s="114" t="s">
        <v>939</v>
      </c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49"/>
      <c r="GX132" s="49"/>
      <c r="GY132" s="49"/>
      <c r="GZ132" s="49"/>
      <c r="HA132" s="49"/>
      <c r="HB132" s="49"/>
      <c r="HC132" s="49"/>
      <c r="HD132" s="49"/>
      <c r="HE132" s="49"/>
      <c r="HF132" s="49"/>
      <c r="HG132" s="49"/>
      <c r="HH132" s="49"/>
      <c r="HI132" s="49"/>
      <c r="HJ132" s="49"/>
      <c r="HK132" s="49"/>
      <c r="HL132" s="49"/>
      <c r="HM132" s="49"/>
      <c r="HN132" s="49"/>
      <c r="HO132" s="49"/>
      <c r="HP132" s="49"/>
      <c r="HQ132" s="49"/>
      <c r="HR132" s="49"/>
      <c r="HS132" s="49"/>
      <c r="HT132" s="49"/>
      <c r="HU132" s="49"/>
      <c r="HV132" s="49"/>
      <c r="HW132" s="49"/>
      <c r="HX132" s="49"/>
      <c r="HY132" s="49"/>
      <c r="HZ132" s="49"/>
      <c r="IA132" s="49"/>
      <c r="IB132" s="49"/>
      <c r="IC132" s="49"/>
      <c r="ID132" s="49"/>
      <c r="IE132" s="49"/>
      <c r="IF132" s="49"/>
      <c r="IG132" s="49"/>
      <c r="IH132" s="49"/>
      <c r="II132" s="49"/>
      <c r="IJ132" s="49"/>
      <c r="IK132" s="49"/>
      <c r="IL132" s="49"/>
      <c r="IM132" s="49"/>
      <c r="IN132" s="49"/>
    </row>
    <row r="133" spans="1:248" s="8" customFormat="1" ht="18" customHeight="1">
      <c r="A133" s="42">
        <v>132</v>
      </c>
      <c r="B133" s="181" t="s">
        <v>1193</v>
      </c>
      <c r="C133" s="180" t="s">
        <v>1194</v>
      </c>
      <c r="D133" s="43" t="str">
        <f t="shared" si="11"/>
        <v>应用服务器(服务2)-超聚变 2288HV5-宿主机及AI</v>
      </c>
      <c r="E133" s="183" t="s">
        <v>102</v>
      </c>
      <c r="F133" s="186" t="s">
        <v>1195</v>
      </c>
      <c r="G133" s="191">
        <v>2120</v>
      </c>
      <c r="H133" s="183" t="s">
        <v>1196</v>
      </c>
      <c r="I133" s="183" t="s">
        <v>323</v>
      </c>
      <c r="J133" s="183" t="s">
        <v>991</v>
      </c>
      <c r="K133" s="191">
        <v>2161</v>
      </c>
      <c r="L133" s="183" t="s">
        <v>1197</v>
      </c>
      <c r="M133" s="183" t="s">
        <v>530</v>
      </c>
      <c r="N133" s="183" t="s">
        <v>531</v>
      </c>
      <c r="O133" s="42"/>
      <c r="P133" s="42"/>
      <c r="Q133" s="42" t="s">
        <v>532</v>
      </c>
      <c r="R133" s="42" t="s">
        <v>533</v>
      </c>
      <c r="S133" s="114" t="str">
        <f t="shared" si="12"/>
        <v>21</v>
      </c>
      <c r="T133" s="114" t="str">
        <f t="shared" si="14"/>
        <v>HH列06</v>
      </c>
      <c r="U133" s="114" t="str">
        <f t="shared" si="13"/>
        <v>02</v>
      </c>
      <c r="V133" s="114" t="str">
        <f t="shared" si="15"/>
        <v>101</v>
      </c>
      <c r="W133" s="47"/>
      <c r="X133" s="114" t="s">
        <v>125</v>
      </c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49"/>
      <c r="GX133" s="49"/>
      <c r="GY133" s="49"/>
      <c r="GZ133" s="49"/>
      <c r="HA133" s="49"/>
      <c r="HB133" s="49"/>
      <c r="HC133" s="49"/>
      <c r="HD133" s="49"/>
      <c r="HE133" s="49"/>
      <c r="HF133" s="49"/>
      <c r="HG133" s="49"/>
      <c r="HH133" s="49"/>
      <c r="HI133" s="49"/>
      <c r="HJ133" s="49"/>
      <c r="HK133" s="49"/>
      <c r="HL133" s="49"/>
      <c r="HM133" s="49"/>
      <c r="HN133" s="49"/>
      <c r="HO133" s="49"/>
      <c r="HP133" s="49"/>
      <c r="HQ133" s="49"/>
      <c r="HR133" s="49"/>
      <c r="HS133" s="49"/>
      <c r="HT133" s="49"/>
      <c r="HU133" s="49"/>
      <c r="HV133" s="49"/>
      <c r="HW133" s="49"/>
      <c r="HX133" s="49"/>
      <c r="HY133" s="49"/>
      <c r="HZ133" s="49"/>
      <c r="IA133" s="49"/>
      <c r="IB133" s="49"/>
      <c r="IC133" s="49"/>
      <c r="ID133" s="49"/>
      <c r="IE133" s="49"/>
      <c r="IF133" s="49"/>
      <c r="IG133" s="49"/>
      <c r="IH133" s="49"/>
      <c r="II133" s="49"/>
      <c r="IJ133" s="49"/>
      <c r="IK133" s="49"/>
      <c r="IL133" s="49"/>
      <c r="IM133" s="49"/>
      <c r="IN133" s="49"/>
    </row>
    <row r="134" spans="1:248" s="8" customFormat="1" ht="18" customHeight="1">
      <c r="A134" s="42">
        <v>133</v>
      </c>
      <c r="B134" s="181" t="s">
        <v>1198</v>
      </c>
      <c r="C134" s="180" t="s">
        <v>1199</v>
      </c>
      <c r="D134" s="43" t="str">
        <f t="shared" si="11"/>
        <v>应用服务器(服务2)-超聚变 2288HV5-宿主机及AI</v>
      </c>
      <c r="E134" s="183" t="s">
        <v>102</v>
      </c>
      <c r="F134" s="186" t="s">
        <v>1200</v>
      </c>
      <c r="G134" s="191">
        <v>2120</v>
      </c>
      <c r="H134" s="183" t="s">
        <v>1201</v>
      </c>
      <c r="I134" s="183" t="s">
        <v>323</v>
      </c>
      <c r="J134" s="183" t="s">
        <v>991</v>
      </c>
      <c r="K134" s="191">
        <v>2161</v>
      </c>
      <c r="L134" s="183" t="s">
        <v>1202</v>
      </c>
      <c r="M134" s="183" t="s">
        <v>530</v>
      </c>
      <c r="N134" s="183" t="s">
        <v>531</v>
      </c>
      <c r="O134" s="42"/>
      <c r="P134" s="42"/>
      <c r="Q134" s="42" t="s">
        <v>532</v>
      </c>
      <c r="R134" s="42" t="s">
        <v>533</v>
      </c>
      <c r="S134" s="114" t="str">
        <f t="shared" si="12"/>
        <v>06</v>
      </c>
      <c r="T134" s="114" t="str">
        <f t="shared" si="14"/>
        <v>HH列07</v>
      </c>
      <c r="U134" s="114" t="str">
        <f t="shared" si="13"/>
        <v>02</v>
      </c>
      <c r="V134" s="114" t="str">
        <f t="shared" si="15"/>
        <v>101</v>
      </c>
      <c r="W134" s="47"/>
      <c r="X134" s="114" t="s">
        <v>125</v>
      </c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49"/>
      <c r="GX134" s="49"/>
      <c r="GY134" s="49"/>
      <c r="GZ134" s="49"/>
      <c r="HA134" s="49"/>
      <c r="HB134" s="49"/>
      <c r="HC134" s="49"/>
      <c r="HD134" s="49"/>
      <c r="HE134" s="49"/>
      <c r="HF134" s="49"/>
      <c r="HG134" s="49"/>
      <c r="HH134" s="49"/>
      <c r="HI134" s="49"/>
      <c r="HJ134" s="49"/>
      <c r="HK134" s="49"/>
      <c r="HL134" s="49"/>
      <c r="HM134" s="49"/>
      <c r="HN134" s="49"/>
      <c r="HO134" s="49"/>
      <c r="HP134" s="49"/>
      <c r="HQ134" s="49"/>
      <c r="HR134" s="49"/>
      <c r="HS134" s="49"/>
      <c r="HT134" s="49"/>
      <c r="HU134" s="49"/>
      <c r="HV134" s="49"/>
      <c r="HW134" s="49"/>
      <c r="HX134" s="49"/>
      <c r="HY134" s="49"/>
      <c r="HZ134" s="49"/>
      <c r="IA134" s="49"/>
      <c r="IB134" s="49"/>
      <c r="IC134" s="49"/>
      <c r="ID134" s="49"/>
      <c r="IE134" s="49"/>
      <c r="IF134" s="49"/>
      <c r="IG134" s="49"/>
      <c r="IH134" s="49"/>
      <c r="II134" s="49"/>
      <c r="IJ134" s="49"/>
      <c r="IK134" s="49"/>
      <c r="IL134" s="49"/>
      <c r="IM134" s="49"/>
      <c r="IN134" s="49"/>
    </row>
    <row r="135" spans="1:248" s="8" customFormat="1" ht="18" customHeight="1">
      <c r="A135" s="42">
        <v>134</v>
      </c>
      <c r="B135" s="181" t="s">
        <v>1203</v>
      </c>
      <c r="C135" s="180" t="s">
        <v>1204</v>
      </c>
      <c r="D135" s="43" t="str">
        <f t="shared" si="11"/>
        <v>应用服务器(服务1)-超聚变 2288HV5-宿主机及AI</v>
      </c>
      <c r="E135" s="183" t="s">
        <v>102</v>
      </c>
      <c r="F135" s="186" t="s">
        <v>1205</v>
      </c>
      <c r="G135" s="191">
        <v>2120</v>
      </c>
      <c r="H135" s="183" t="s">
        <v>1206</v>
      </c>
      <c r="I135" s="183" t="s">
        <v>323</v>
      </c>
      <c r="J135" s="183" t="s">
        <v>991</v>
      </c>
      <c r="K135" s="191">
        <v>2161</v>
      </c>
      <c r="L135" s="183" t="s">
        <v>1207</v>
      </c>
      <c r="M135" s="183" t="s">
        <v>530</v>
      </c>
      <c r="N135" s="183" t="s">
        <v>531</v>
      </c>
      <c r="O135" s="42"/>
      <c r="P135" s="42"/>
      <c r="Q135" s="42" t="s">
        <v>532</v>
      </c>
      <c r="R135" s="42" t="s">
        <v>533</v>
      </c>
      <c r="S135" s="114" t="str">
        <f t="shared" si="12"/>
        <v>09</v>
      </c>
      <c r="T135" s="114" t="str">
        <f t="shared" si="14"/>
        <v>HH列05</v>
      </c>
      <c r="U135" s="114" t="str">
        <f t="shared" si="13"/>
        <v>02</v>
      </c>
      <c r="V135" s="114" t="str">
        <f t="shared" si="15"/>
        <v>101</v>
      </c>
      <c r="W135" s="47"/>
      <c r="X135" s="114" t="s">
        <v>125</v>
      </c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49"/>
      <c r="GX135" s="49"/>
      <c r="GY135" s="49"/>
      <c r="GZ135" s="49"/>
      <c r="HA135" s="49"/>
      <c r="HB135" s="49"/>
      <c r="HC135" s="49"/>
      <c r="HD135" s="49"/>
      <c r="HE135" s="49"/>
      <c r="HF135" s="49"/>
      <c r="HG135" s="49"/>
      <c r="HH135" s="49"/>
      <c r="HI135" s="49"/>
      <c r="HJ135" s="49"/>
      <c r="HK135" s="49"/>
      <c r="HL135" s="49"/>
      <c r="HM135" s="49"/>
      <c r="HN135" s="49"/>
      <c r="HO135" s="49"/>
      <c r="HP135" s="49"/>
      <c r="HQ135" s="49"/>
      <c r="HR135" s="49"/>
      <c r="HS135" s="49"/>
      <c r="HT135" s="49"/>
      <c r="HU135" s="49"/>
      <c r="HV135" s="49"/>
      <c r="HW135" s="49"/>
      <c r="HX135" s="49"/>
      <c r="HY135" s="49"/>
      <c r="HZ135" s="49"/>
      <c r="IA135" s="49"/>
      <c r="IB135" s="49"/>
      <c r="IC135" s="49"/>
      <c r="ID135" s="49"/>
      <c r="IE135" s="49"/>
      <c r="IF135" s="49"/>
      <c r="IG135" s="49"/>
      <c r="IH135" s="49"/>
      <c r="II135" s="49"/>
      <c r="IJ135" s="49"/>
      <c r="IK135" s="49"/>
      <c r="IL135" s="49"/>
      <c r="IM135" s="49"/>
      <c r="IN135" s="49"/>
    </row>
    <row r="136" spans="1:248" s="8" customFormat="1" ht="18" customHeight="1">
      <c r="A136" s="42">
        <v>135</v>
      </c>
      <c r="B136" s="181" t="s">
        <v>1208</v>
      </c>
      <c r="C136" s="180" t="s">
        <v>1209</v>
      </c>
      <c r="D136" s="43" t="str">
        <f t="shared" si="11"/>
        <v>应用服务器(服务1)-超聚变 2288HV5-宿主机及AI</v>
      </c>
      <c r="E136" s="183" t="s">
        <v>102</v>
      </c>
      <c r="F136" s="186" t="s">
        <v>1210</v>
      </c>
      <c r="G136" s="191">
        <v>2120</v>
      </c>
      <c r="H136" s="183" t="s">
        <v>1211</v>
      </c>
      <c r="I136" s="183" t="s">
        <v>323</v>
      </c>
      <c r="J136" s="183" t="s">
        <v>991</v>
      </c>
      <c r="K136" s="191">
        <v>2161</v>
      </c>
      <c r="L136" s="183" t="s">
        <v>1212</v>
      </c>
      <c r="M136" s="183" t="s">
        <v>530</v>
      </c>
      <c r="N136" s="183" t="s">
        <v>531</v>
      </c>
      <c r="O136" s="42"/>
      <c r="P136" s="42"/>
      <c r="Q136" s="42" t="s">
        <v>532</v>
      </c>
      <c r="R136" s="42" t="s">
        <v>533</v>
      </c>
      <c r="S136" s="114" t="str">
        <f t="shared" si="12"/>
        <v>12</v>
      </c>
      <c r="T136" s="114" t="str">
        <f t="shared" si="14"/>
        <v>HH列05</v>
      </c>
      <c r="U136" s="114" t="str">
        <f t="shared" si="13"/>
        <v>02</v>
      </c>
      <c r="V136" s="114" t="str">
        <f t="shared" si="15"/>
        <v>101</v>
      </c>
      <c r="W136" s="47"/>
      <c r="X136" s="114" t="s">
        <v>125</v>
      </c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49"/>
      <c r="GX136" s="49"/>
      <c r="GY136" s="49"/>
      <c r="GZ136" s="49"/>
      <c r="HA136" s="49"/>
      <c r="HB136" s="49"/>
      <c r="HC136" s="49"/>
      <c r="HD136" s="49"/>
      <c r="HE136" s="49"/>
      <c r="HF136" s="49"/>
      <c r="HG136" s="49"/>
      <c r="HH136" s="49"/>
      <c r="HI136" s="49"/>
      <c r="HJ136" s="49"/>
      <c r="HK136" s="49"/>
      <c r="HL136" s="49"/>
      <c r="HM136" s="49"/>
      <c r="HN136" s="49"/>
      <c r="HO136" s="49"/>
      <c r="HP136" s="49"/>
      <c r="HQ136" s="49"/>
      <c r="HR136" s="49"/>
      <c r="HS136" s="49"/>
      <c r="HT136" s="49"/>
      <c r="HU136" s="49"/>
      <c r="HV136" s="49"/>
      <c r="HW136" s="49"/>
      <c r="HX136" s="49"/>
      <c r="HY136" s="49"/>
      <c r="HZ136" s="49"/>
      <c r="IA136" s="49"/>
      <c r="IB136" s="49"/>
      <c r="IC136" s="49"/>
      <c r="ID136" s="49"/>
      <c r="IE136" s="49"/>
      <c r="IF136" s="49"/>
      <c r="IG136" s="49"/>
      <c r="IH136" s="49"/>
      <c r="II136" s="49"/>
      <c r="IJ136" s="49"/>
      <c r="IK136" s="49"/>
      <c r="IL136" s="49"/>
      <c r="IM136" s="49"/>
      <c r="IN136" s="49"/>
    </row>
    <row r="137" spans="1:248" s="8" customFormat="1" ht="18" customHeight="1">
      <c r="A137" s="42">
        <v>136</v>
      </c>
      <c r="B137" s="181" t="s">
        <v>1213</v>
      </c>
      <c r="C137" s="180" t="s">
        <v>1214</v>
      </c>
      <c r="D137" s="43" t="str">
        <f t="shared" si="11"/>
        <v>应用服务器(服务2)-超聚变 2288HV5-云存储</v>
      </c>
      <c r="E137" s="183" t="s">
        <v>893</v>
      </c>
      <c r="F137" s="186" t="s">
        <v>1215</v>
      </c>
      <c r="G137" s="191">
        <v>2120</v>
      </c>
      <c r="H137" s="183" t="s">
        <v>1216</v>
      </c>
      <c r="I137" s="183" t="s">
        <v>323</v>
      </c>
      <c r="J137" s="183" t="s">
        <v>991</v>
      </c>
      <c r="K137" s="191">
        <v>2161</v>
      </c>
      <c r="L137" s="183" t="s">
        <v>1217</v>
      </c>
      <c r="M137" s="183" t="s">
        <v>530</v>
      </c>
      <c r="N137" s="183" t="s">
        <v>531</v>
      </c>
      <c r="O137" s="42"/>
      <c r="P137" s="42"/>
      <c r="Q137" s="42" t="s">
        <v>532</v>
      </c>
      <c r="R137" s="42" t="s">
        <v>533</v>
      </c>
      <c r="S137" s="114" t="str">
        <f t="shared" si="12"/>
        <v>27</v>
      </c>
      <c r="T137" s="114" t="str">
        <f t="shared" si="14"/>
        <v>HH列09</v>
      </c>
      <c r="U137" s="114" t="str">
        <f t="shared" si="13"/>
        <v>02</v>
      </c>
      <c r="V137" s="114" t="str">
        <f t="shared" si="15"/>
        <v>101</v>
      </c>
      <c r="W137" s="47"/>
      <c r="X137" s="114" t="s">
        <v>960</v>
      </c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49"/>
      <c r="GX137" s="49"/>
      <c r="GY137" s="49"/>
      <c r="GZ137" s="49"/>
      <c r="HA137" s="49"/>
      <c r="HB137" s="49"/>
      <c r="HC137" s="49"/>
      <c r="HD137" s="49"/>
      <c r="HE137" s="49"/>
      <c r="HF137" s="49"/>
      <c r="HG137" s="49"/>
      <c r="HH137" s="49"/>
      <c r="HI137" s="49"/>
      <c r="HJ137" s="49"/>
      <c r="HK137" s="49"/>
      <c r="HL137" s="49"/>
      <c r="HM137" s="49"/>
      <c r="HN137" s="49"/>
      <c r="HO137" s="49"/>
      <c r="HP137" s="49"/>
      <c r="HQ137" s="49"/>
      <c r="HR137" s="49"/>
      <c r="HS137" s="49"/>
      <c r="HT137" s="49"/>
      <c r="HU137" s="49"/>
      <c r="HV137" s="49"/>
      <c r="HW137" s="49"/>
      <c r="HX137" s="49"/>
      <c r="HY137" s="49"/>
      <c r="HZ137" s="49"/>
      <c r="IA137" s="49"/>
      <c r="IB137" s="49"/>
      <c r="IC137" s="49"/>
      <c r="ID137" s="49"/>
      <c r="IE137" s="49"/>
      <c r="IF137" s="49"/>
      <c r="IG137" s="49"/>
      <c r="IH137" s="49"/>
      <c r="II137" s="49"/>
      <c r="IJ137" s="49"/>
      <c r="IK137" s="49"/>
      <c r="IL137" s="49"/>
      <c r="IM137" s="49"/>
      <c r="IN137" s="49"/>
    </row>
    <row r="138" spans="1:248" s="8" customFormat="1" ht="18" customHeight="1">
      <c r="A138" s="42">
        <v>137</v>
      </c>
      <c r="B138" s="181" t="s">
        <v>1218</v>
      </c>
      <c r="C138" s="180" t="s">
        <v>1219</v>
      </c>
      <c r="D138" s="43" t="str">
        <f t="shared" si="11"/>
        <v>应用服务器(服务2)-超聚变 2288HV5-云存储</v>
      </c>
      <c r="E138" s="183" t="s">
        <v>102</v>
      </c>
      <c r="F138" s="186" t="s">
        <v>1220</v>
      </c>
      <c r="G138" s="191">
        <v>2120</v>
      </c>
      <c r="H138" s="183" t="s">
        <v>1221</v>
      </c>
      <c r="I138" s="183" t="s">
        <v>323</v>
      </c>
      <c r="J138" s="183" t="s">
        <v>991</v>
      </c>
      <c r="K138" s="191">
        <v>2161</v>
      </c>
      <c r="L138" s="183" t="s">
        <v>1222</v>
      </c>
      <c r="M138" s="183" t="s">
        <v>530</v>
      </c>
      <c r="N138" s="183" t="s">
        <v>531</v>
      </c>
      <c r="O138" s="42"/>
      <c r="P138" s="42"/>
      <c r="Q138" s="42" t="s">
        <v>532</v>
      </c>
      <c r="R138" s="42" t="s">
        <v>533</v>
      </c>
      <c r="S138" s="114" t="str">
        <f t="shared" si="12"/>
        <v>06</v>
      </c>
      <c r="T138" s="114" t="str">
        <f t="shared" si="14"/>
        <v>HH列10</v>
      </c>
      <c r="U138" s="114" t="str">
        <f t="shared" si="13"/>
        <v>02</v>
      </c>
      <c r="V138" s="114" t="str">
        <f t="shared" si="15"/>
        <v>101</v>
      </c>
      <c r="W138" s="47"/>
      <c r="X138" s="114" t="s">
        <v>960</v>
      </c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49"/>
      <c r="GX138" s="49"/>
      <c r="GY138" s="49"/>
      <c r="GZ138" s="49"/>
      <c r="HA138" s="49"/>
      <c r="HB138" s="49"/>
      <c r="HC138" s="49"/>
      <c r="HD138" s="49"/>
      <c r="HE138" s="49"/>
      <c r="HF138" s="49"/>
      <c r="HG138" s="49"/>
      <c r="HH138" s="49"/>
      <c r="HI138" s="49"/>
      <c r="HJ138" s="49"/>
      <c r="HK138" s="49"/>
      <c r="HL138" s="49"/>
      <c r="HM138" s="49"/>
      <c r="HN138" s="49"/>
      <c r="HO138" s="49"/>
      <c r="HP138" s="49"/>
      <c r="HQ138" s="49"/>
      <c r="HR138" s="49"/>
      <c r="HS138" s="49"/>
      <c r="HT138" s="49"/>
      <c r="HU138" s="49"/>
      <c r="HV138" s="49"/>
      <c r="HW138" s="49"/>
      <c r="HX138" s="49"/>
      <c r="HY138" s="49"/>
      <c r="HZ138" s="49"/>
      <c r="IA138" s="49"/>
      <c r="IB138" s="49"/>
      <c r="IC138" s="49"/>
      <c r="ID138" s="49"/>
      <c r="IE138" s="49"/>
      <c r="IF138" s="49"/>
      <c r="IG138" s="49"/>
      <c r="IH138" s="49"/>
      <c r="II138" s="49"/>
      <c r="IJ138" s="49"/>
      <c r="IK138" s="49"/>
      <c r="IL138" s="49"/>
      <c r="IM138" s="49"/>
      <c r="IN138" s="49"/>
    </row>
    <row r="139" spans="1:248" s="8" customFormat="1" ht="18" customHeight="1">
      <c r="A139" s="42">
        <v>138</v>
      </c>
      <c r="B139" s="181" t="s">
        <v>1223</v>
      </c>
      <c r="C139" s="180" t="s">
        <v>1224</v>
      </c>
      <c r="D139" s="43" t="str">
        <f t="shared" si="11"/>
        <v>应用服务器(服务2)-超聚变 2288HV5-云存储</v>
      </c>
      <c r="E139" s="183" t="s">
        <v>102</v>
      </c>
      <c r="F139" s="186" t="s">
        <v>1225</v>
      </c>
      <c r="G139" s="191">
        <v>2120</v>
      </c>
      <c r="H139" s="183" t="s">
        <v>1226</v>
      </c>
      <c r="I139" s="183" t="s">
        <v>323</v>
      </c>
      <c r="J139" s="183" t="s">
        <v>991</v>
      </c>
      <c r="K139" s="191">
        <v>2161</v>
      </c>
      <c r="L139" s="183" t="s">
        <v>1227</v>
      </c>
      <c r="M139" s="183" t="s">
        <v>530</v>
      </c>
      <c r="N139" s="183" t="s">
        <v>531</v>
      </c>
      <c r="O139" s="42"/>
      <c r="P139" s="42"/>
      <c r="Q139" s="42" t="s">
        <v>532</v>
      </c>
      <c r="R139" s="42" t="s">
        <v>533</v>
      </c>
      <c r="S139" s="114" t="str">
        <f t="shared" si="12"/>
        <v>09</v>
      </c>
      <c r="T139" s="114" t="str">
        <f t="shared" si="14"/>
        <v>HH列10</v>
      </c>
      <c r="U139" s="114" t="str">
        <f t="shared" si="13"/>
        <v>02</v>
      </c>
      <c r="V139" s="114" t="str">
        <f t="shared" si="15"/>
        <v>101</v>
      </c>
      <c r="W139" s="47"/>
      <c r="X139" s="114" t="s">
        <v>960</v>
      </c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49"/>
      <c r="GX139" s="49"/>
      <c r="GY139" s="49"/>
      <c r="GZ139" s="49"/>
      <c r="HA139" s="49"/>
      <c r="HB139" s="49"/>
      <c r="HC139" s="49"/>
      <c r="HD139" s="49"/>
      <c r="HE139" s="49"/>
      <c r="HF139" s="49"/>
      <c r="HG139" s="49"/>
      <c r="HH139" s="49"/>
      <c r="HI139" s="49"/>
      <c r="HJ139" s="49"/>
      <c r="HK139" s="49"/>
      <c r="HL139" s="49"/>
      <c r="HM139" s="49"/>
      <c r="HN139" s="49"/>
      <c r="HO139" s="49"/>
      <c r="HP139" s="49"/>
      <c r="HQ139" s="49"/>
      <c r="HR139" s="49"/>
      <c r="HS139" s="49"/>
      <c r="HT139" s="49"/>
      <c r="HU139" s="49"/>
      <c r="HV139" s="49"/>
      <c r="HW139" s="49"/>
      <c r="HX139" s="49"/>
      <c r="HY139" s="49"/>
      <c r="HZ139" s="49"/>
      <c r="IA139" s="49"/>
      <c r="IB139" s="49"/>
      <c r="IC139" s="49"/>
      <c r="ID139" s="49"/>
      <c r="IE139" s="49"/>
      <c r="IF139" s="49"/>
      <c r="IG139" s="49"/>
      <c r="IH139" s="49"/>
      <c r="II139" s="49"/>
      <c r="IJ139" s="49"/>
      <c r="IK139" s="49"/>
      <c r="IL139" s="49"/>
      <c r="IM139" s="49"/>
      <c r="IN139" s="49"/>
    </row>
    <row r="140" spans="1:248" s="8" customFormat="1" ht="18" customHeight="1">
      <c r="A140" s="42">
        <v>139</v>
      </c>
      <c r="B140" s="181" t="s">
        <v>1228</v>
      </c>
      <c r="C140" s="180" t="s">
        <v>1229</v>
      </c>
      <c r="D140" s="43" t="str">
        <f t="shared" si="11"/>
        <v>应用服务器(服务2)-超聚变 2288HV5-云存储</v>
      </c>
      <c r="E140" s="183" t="s">
        <v>102</v>
      </c>
      <c r="F140" s="186" t="s">
        <v>1230</v>
      </c>
      <c r="G140" s="191">
        <v>2120</v>
      </c>
      <c r="H140" s="183" t="s">
        <v>1231</v>
      </c>
      <c r="I140" s="183" t="s">
        <v>323</v>
      </c>
      <c r="J140" s="183" t="s">
        <v>991</v>
      </c>
      <c r="K140" s="191">
        <v>2161</v>
      </c>
      <c r="L140" s="183" t="s">
        <v>1232</v>
      </c>
      <c r="M140" s="183" t="s">
        <v>530</v>
      </c>
      <c r="N140" s="183" t="s">
        <v>531</v>
      </c>
      <c r="O140" s="42"/>
      <c r="P140" s="42"/>
      <c r="Q140" s="42" t="s">
        <v>532</v>
      </c>
      <c r="R140" s="42" t="s">
        <v>533</v>
      </c>
      <c r="S140" s="114" t="str">
        <f t="shared" si="12"/>
        <v>12</v>
      </c>
      <c r="T140" s="114" t="str">
        <f t="shared" si="14"/>
        <v>HH列10</v>
      </c>
      <c r="U140" s="114" t="str">
        <f t="shared" si="13"/>
        <v>02</v>
      </c>
      <c r="V140" s="114" t="str">
        <f t="shared" si="15"/>
        <v>101</v>
      </c>
      <c r="W140" s="47"/>
      <c r="X140" s="114" t="s">
        <v>960</v>
      </c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49"/>
      <c r="GX140" s="49"/>
      <c r="GY140" s="49"/>
      <c r="GZ140" s="49"/>
      <c r="HA140" s="49"/>
      <c r="HB140" s="49"/>
      <c r="HC140" s="49"/>
      <c r="HD140" s="49"/>
      <c r="HE140" s="49"/>
      <c r="HF140" s="49"/>
      <c r="HG140" s="49"/>
      <c r="HH140" s="49"/>
      <c r="HI140" s="49"/>
      <c r="HJ140" s="49"/>
      <c r="HK140" s="49"/>
      <c r="HL140" s="49"/>
      <c r="HM140" s="49"/>
      <c r="HN140" s="49"/>
      <c r="HO140" s="49"/>
      <c r="HP140" s="49"/>
      <c r="HQ140" s="49"/>
      <c r="HR140" s="49"/>
      <c r="HS140" s="49"/>
      <c r="HT140" s="49"/>
      <c r="HU140" s="49"/>
      <c r="HV140" s="49"/>
      <c r="HW140" s="49"/>
      <c r="HX140" s="49"/>
      <c r="HY140" s="49"/>
      <c r="HZ140" s="49"/>
      <c r="IA140" s="49"/>
      <c r="IB140" s="49"/>
      <c r="IC140" s="49"/>
      <c r="ID140" s="49"/>
      <c r="IE140" s="49"/>
      <c r="IF140" s="49"/>
      <c r="IG140" s="49"/>
      <c r="IH140" s="49"/>
      <c r="II140" s="49"/>
      <c r="IJ140" s="49"/>
      <c r="IK140" s="49"/>
      <c r="IL140" s="49"/>
      <c r="IM140" s="49"/>
      <c r="IN140" s="49"/>
    </row>
    <row r="141" spans="1:248" s="8" customFormat="1" ht="18" customHeight="1">
      <c r="A141" s="42">
        <v>140</v>
      </c>
      <c r="B141" s="181" t="s">
        <v>1233</v>
      </c>
      <c r="C141" s="180" t="s">
        <v>1234</v>
      </c>
      <c r="D141" s="43" t="str">
        <f t="shared" si="11"/>
        <v>应用服务器(服务2)-超聚变 2288HV5-云存储</v>
      </c>
      <c r="E141" s="183" t="s">
        <v>102</v>
      </c>
      <c r="F141" s="186" t="s">
        <v>1235</v>
      </c>
      <c r="G141" s="191">
        <v>2120</v>
      </c>
      <c r="H141" s="183" t="s">
        <v>1236</v>
      </c>
      <c r="I141" s="183" t="s">
        <v>323</v>
      </c>
      <c r="J141" s="183" t="s">
        <v>991</v>
      </c>
      <c r="K141" s="191">
        <v>2161</v>
      </c>
      <c r="L141" s="183" t="s">
        <v>1237</v>
      </c>
      <c r="M141" s="183" t="s">
        <v>530</v>
      </c>
      <c r="N141" s="183" t="s">
        <v>531</v>
      </c>
      <c r="O141" s="42"/>
      <c r="P141" s="42"/>
      <c r="Q141" s="42" t="s">
        <v>532</v>
      </c>
      <c r="R141" s="42" t="s">
        <v>533</v>
      </c>
      <c r="S141" s="114" t="str">
        <f t="shared" si="12"/>
        <v>03</v>
      </c>
      <c r="T141" s="114" t="str">
        <f t="shared" si="14"/>
        <v>HH列11</v>
      </c>
      <c r="U141" s="114" t="str">
        <f t="shared" si="13"/>
        <v>02</v>
      </c>
      <c r="V141" s="114" t="str">
        <f t="shared" si="15"/>
        <v>101</v>
      </c>
      <c r="W141" s="47"/>
      <c r="X141" s="114" t="s">
        <v>960</v>
      </c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49"/>
      <c r="GX141" s="49"/>
      <c r="GY141" s="49"/>
      <c r="GZ141" s="49"/>
      <c r="HA141" s="49"/>
      <c r="HB141" s="49"/>
      <c r="HC141" s="49"/>
      <c r="HD141" s="49"/>
      <c r="HE141" s="49"/>
      <c r="HF141" s="49"/>
      <c r="HG141" s="49"/>
      <c r="HH141" s="49"/>
      <c r="HI141" s="49"/>
      <c r="HJ141" s="49"/>
      <c r="HK141" s="49"/>
      <c r="HL141" s="49"/>
      <c r="HM141" s="49"/>
      <c r="HN141" s="49"/>
      <c r="HO141" s="49"/>
      <c r="HP141" s="49"/>
      <c r="HQ141" s="49"/>
      <c r="HR141" s="49"/>
      <c r="HS141" s="49"/>
      <c r="HT141" s="49"/>
      <c r="HU141" s="49"/>
      <c r="HV141" s="49"/>
      <c r="HW141" s="49"/>
      <c r="HX141" s="49"/>
      <c r="HY141" s="49"/>
      <c r="HZ141" s="49"/>
      <c r="IA141" s="49"/>
      <c r="IB141" s="49"/>
      <c r="IC141" s="49"/>
      <c r="ID141" s="49"/>
      <c r="IE141" s="49"/>
      <c r="IF141" s="49"/>
      <c r="IG141" s="49"/>
      <c r="IH141" s="49"/>
      <c r="II141" s="49"/>
      <c r="IJ141" s="49"/>
      <c r="IK141" s="49"/>
      <c r="IL141" s="49"/>
      <c r="IM141" s="49"/>
      <c r="IN141" s="49"/>
    </row>
    <row r="142" spans="1:248" s="8" customFormat="1" ht="18" customHeight="1">
      <c r="A142" s="42">
        <v>141</v>
      </c>
      <c r="B142" s="181" t="s">
        <v>1238</v>
      </c>
      <c r="C142" s="180" t="s">
        <v>1239</v>
      </c>
      <c r="D142" s="43" t="str">
        <f t="shared" si="11"/>
        <v>应用服务器(服务2)-超聚变 2288HV5-云存储</v>
      </c>
      <c r="E142" s="183" t="s">
        <v>102</v>
      </c>
      <c r="F142" s="186" t="s">
        <v>1240</v>
      </c>
      <c r="G142" s="191">
        <v>2120</v>
      </c>
      <c r="H142" s="183" t="s">
        <v>1241</v>
      </c>
      <c r="I142" s="183" t="s">
        <v>323</v>
      </c>
      <c r="J142" s="183" t="s">
        <v>991</v>
      </c>
      <c r="K142" s="191">
        <v>2161</v>
      </c>
      <c r="L142" s="183" t="s">
        <v>1242</v>
      </c>
      <c r="M142" s="183" t="s">
        <v>530</v>
      </c>
      <c r="N142" s="183" t="s">
        <v>531</v>
      </c>
      <c r="O142" s="42"/>
      <c r="P142" s="42"/>
      <c r="Q142" s="42" t="s">
        <v>532</v>
      </c>
      <c r="R142" s="42" t="s">
        <v>533</v>
      </c>
      <c r="S142" s="114" t="str">
        <f t="shared" si="12"/>
        <v>06</v>
      </c>
      <c r="T142" s="114" t="str">
        <f t="shared" si="14"/>
        <v>HH列11</v>
      </c>
      <c r="U142" s="114" t="str">
        <f t="shared" si="13"/>
        <v>02</v>
      </c>
      <c r="V142" s="114" t="str">
        <f t="shared" si="15"/>
        <v>101</v>
      </c>
      <c r="W142" s="47"/>
      <c r="X142" s="114" t="s">
        <v>960</v>
      </c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49"/>
      <c r="GX142" s="49"/>
      <c r="GY142" s="49"/>
      <c r="GZ142" s="49"/>
      <c r="HA142" s="49"/>
      <c r="HB142" s="49"/>
      <c r="HC142" s="49"/>
      <c r="HD142" s="49"/>
      <c r="HE142" s="49"/>
      <c r="HF142" s="49"/>
      <c r="HG142" s="49"/>
      <c r="HH142" s="49"/>
      <c r="HI142" s="49"/>
      <c r="HJ142" s="49"/>
      <c r="HK142" s="49"/>
      <c r="HL142" s="49"/>
      <c r="HM142" s="49"/>
      <c r="HN142" s="49"/>
      <c r="HO142" s="49"/>
      <c r="HP142" s="49"/>
      <c r="HQ142" s="49"/>
      <c r="HR142" s="49"/>
      <c r="HS142" s="49"/>
      <c r="HT142" s="49"/>
      <c r="HU142" s="49"/>
      <c r="HV142" s="49"/>
      <c r="HW142" s="49"/>
      <c r="HX142" s="49"/>
      <c r="HY142" s="49"/>
      <c r="HZ142" s="49"/>
      <c r="IA142" s="49"/>
      <c r="IB142" s="49"/>
      <c r="IC142" s="49"/>
      <c r="ID142" s="49"/>
      <c r="IE142" s="49"/>
      <c r="IF142" s="49"/>
      <c r="IG142" s="49"/>
      <c r="IH142" s="49"/>
      <c r="II142" s="49"/>
      <c r="IJ142" s="49"/>
      <c r="IK142" s="49"/>
      <c r="IL142" s="49"/>
      <c r="IM142" s="49"/>
      <c r="IN142" s="49"/>
    </row>
    <row r="143" spans="1:248" s="8" customFormat="1" ht="18" customHeight="1">
      <c r="A143" s="42">
        <v>142</v>
      </c>
      <c r="B143" s="181" t="s">
        <v>1243</v>
      </c>
      <c r="C143" s="180" t="s">
        <v>1244</v>
      </c>
      <c r="D143" s="43" t="str">
        <f t="shared" si="11"/>
        <v>应用服务器(控制)-超聚变 2288HV5-云存储</v>
      </c>
      <c r="E143" s="183" t="s">
        <v>102</v>
      </c>
      <c r="F143" s="186" t="s">
        <v>1245</v>
      </c>
      <c r="G143" s="191">
        <v>2120</v>
      </c>
      <c r="H143" s="183" t="s">
        <v>1246</v>
      </c>
      <c r="I143" s="183" t="s">
        <v>323</v>
      </c>
      <c r="J143" s="183" t="s">
        <v>991</v>
      </c>
      <c r="K143" s="191">
        <v>2161</v>
      </c>
      <c r="L143" s="183" t="s">
        <v>1247</v>
      </c>
      <c r="M143" s="183" t="s">
        <v>530</v>
      </c>
      <c r="N143" s="183" t="s">
        <v>531</v>
      </c>
      <c r="O143" s="42"/>
      <c r="P143" s="42"/>
      <c r="Q143" s="42" t="s">
        <v>532</v>
      </c>
      <c r="R143" s="42" t="s">
        <v>533</v>
      </c>
      <c r="S143" s="114" t="str">
        <f t="shared" si="12"/>
        <v>30</v>
      </c>
      <c r="T143" s="114" t="str">
        <f t="shared" si="14"/>
        <v>HH列09</v>
      </c>
      <c r="U143" s="114" t="str">
        <f t="shared" si="13"/>
        <v>02</v>
      </c>
      <c r="V143" s="114" t="str">
        <f t="shared" si="15"/>
        <v>101</v>
      </c>
      <c r="W143" s="47"/>
      <c r="X143" s="114" t="s">
        <v>960</v>
      </c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49"/>
      <c r="GX143" s="49"/>
      <c r="GY143" s="49"/>
      <c r="GZ143" s="49"/>
      <c r="HA143" s="49"/>
      <c r="HB143" s="49"/>
      <c r="HC143" s="49"/>
      <c r="HD143" s="49"/>
      <c r="HE143" s="49"/>
      <c r="HF143" s="49"/>
      <c r="HG143" s="49"/>
      <c r="HH143" s="49"/>
      <c r="HI143" s="49"/>
      <c r="HJ143" s="49"/>
      <c r="HK143" s="49"/>
      <c r="HL143" s="49"/>
      <c r="HM143" s="49"/>
      <c r="HN143" s="49"/>
      <c r="HO143" s="49"/>
      <c r="HP143" s="49"/>
      <c r="HQ143" s="49"/>
      <c r="HR143" s="49"/>
      <c r="HS143" s="49"/>
      <c r="HT143" s="49"/>
      <c r="HU143" s="49"/>
      <c r="HV143" s="49"/>
      <c r="HW143" s="49"/>
      <c r="HX143" s="49"/>
      <c r="HY143" s="49"/>
      <c r="HZ143" s="49"/>
      <c r="IA143" s="49"/>
      <c r="IB143" s="49"/>
      <c r="IC143" s="49"/>
      <c r="ID143" s="49"/>
      <c r="IE143" s="49"/>
      <c r="IF143" s="49"/>
      <c r="IG143" s="49"/>
      <c r="IH143" s="49"/>
      <c r="II143" s="49"/>
      <c r="IJ143" s="49"/>
      <c r="IK143" s="49"/>
      <c r="IL143" s="49"/>
      <c r="IM143" s="49"/>
      <c r="IN143" s="49"/>
    </row>
    <row r="144" spans="1:248" s="8" customFormat="1" ht="18" customHeight="1">
      <c r="A144" s="42">
        <v>143</v>
      </c>
      <c r="B144" s="181" t="s">
        <v>1248</v>
      </c>
      <c r="C144" s="180" t="s">
        <v>1249</v>
      </c>
      <c r="D144" s="43" t="str">
        <f t="shared" si="11"/>
        <v>应用服务器(控制)-超聚变 2288HV5-云存储</v>
      </c>
      <c r="E144" s="183" t="s">
        <v>102</v>
      </c>
      <c r="F144" s="186" t="s">
        <v>1250</v>
      </c>
      <c r="G144" s="191">
        <v>2120</v>
      </c>
      <c r="H144" s="183" t="s">
        <v>1251</v>
      </c>
      <c r="I144" s="183" t="s">
        <v>323</v>
      </c>
      <c r="J144" s="183" t="s">
        <v>991</v>
      </c>
      <c r="K144" s="191">
        <v>2161</v>
      </c>
      <c r="L144" s="183" t="s">
        <v>1252</v>
      </c>
      <c r="M144" s="183" t="s">
        <v>530</v>
      </c>
      <c r="N144" s="183" t="s">
        <v>531</v>
      </c>
      <c r="O144" s="42"/>
      <c r="P144" s="42"/>
      <c r="Q144" s="42" t="s">
        <v>532</v>
      </c>
      <c r="R144" s="42" t="s">
        <v>533</v>
      </c>
      <c r="S144" s="114" t="str">
        <f t="shared" si="12"/>
        <v>15</v>
      </c>
      <c r="T144" s="114" t="str">
        <f t="shared" si="14"/>
        <v>HH列10</v>
      </c>
      <c r="U144" s="114" t="str">
        <f t="shared" si="13"/>
        <v>02</v>
      </c>
      <c r="V144" s="114" t="str">
        <f t="shared" si="15"/>
        <v>101</v>
      </c>
      <c r="W144" s="47"/>
      <c r="X144" s="114" t="s">
        <v>960</v>
      </c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49"/>
      <c r="GX144" s="49"/>
      <c r="GY144" s="49"/>
      <c r="GZ144" s="49"/>
      <c r="HA144" s="49"/>
      <c r="HB144" s="49"/>
      <c r="HC144" s="49"/>
      <c r="HD144" s="49"/>
      <c r="HE144" s="49"/>
      <c r="HF144" s="49"/>
      <c r="HG144" s="49"/>
      <c r="HH144" s="49"/>
      <c r="HI144" s="49"/>
      <c r="HJ144" s="49"/>
      <c r="HK144" s="49"/>
      <c r="HL144" s="49"/>
      <c r="HM144" s="49"/>
      <c r="HN144" s="49"/>
      <c r="HO144" s="49"/>
      <c r="HP144" s="49"/>
      <c r="HQ144" s="49"/>
      <c r="HR144" s="49"/>
      <c r="HS144" s="49"/>
      <c r="HT144" s="49"/>
      <c r="HU144" s="49"/>
      <c r="HV144" s="49"/>
      <c r="HW144" s="49"/>
      <c r="HX144" s="49"/>
      <c r="HY144" s="49"/>
      <c r="HZ144" s="49"/>
      <c r="IA144" s="49"/>
      <c r="IB144" s="49"/>
      <c r="IC144" s="49"/>
      <c r="ID144" s="49"/>
      <c r="IE144" s="49"/>
      <c r="IF144" s="49"/>
      <c r="IG144" s="49"/>
      <c r="IH144" s="49"/>
      <c r="II144" s="49"/>
      <c r="IJ144" s="49"/>
      <c r="IK144" s="49"/>
      <c r="IL144" s="49"/>
      <c r="IM144" s="49"/>
      <c r="IN144" s="49"/>
    </row>
    <row r="145" spans="1:248" s="8" customFormat="1" ht="18" customHeight="1">
      <c r="A145" s="42">
        <v>144</v>
      </c>
      <c r="B145" s="181" t="s">
        <v>1253</v>
      </c>
      <c r="C145" s="180" t="s">
        <v>1254</v>
      </c>
      <c r="D145" s="43" t="str">
        <f t="shared" si="11"/>
        <v>应用服务器(控制)-超聚变 2288HV5-云存储</v>
      </c>
      <c r="E145" s="183" t="s">
        <v>102</v>
      </c>
      <c r="F145" s="186" t="s">
        <v>1255</v>
      </c>
      <c r="G145" s="191">
        <v>2120</v>
      </c>
      <c r="H145" s="183" t="s">
        <v>1256</v>
      </c>
      <c r="I145" s="183" t="s">
        <v>323</v>
      </c>
      <c r="J145" s="183" t="s">
        <v>991</v>
      </c>
      <c r="K145" s="191">
        <v>2161</v>
      </c>
      <c r="L145" s="183" t="s">
        <v>1257</v>
      </c>
      <c r="M145" s="183" t="s">
        <v>530</v>
      </c>
      <c r="N145" s="183" t="s">
        <v>531</v>
      </c>
      <c r="O145" s="42"/>
      <c r="P145" s="42"/>
      <c r="Q145" s="42" t="s">
        <v>532</v>
      </c>
      <c r="R145" s="42" t="s">
        <v>533</v>
      </c>
      <c r="S145" s="114" t="str">
        <f t="shared" si="12"/>
        <v>09</v>
      </c>
      <c r="T145" s="114" t="str">
        <f t="shared" si="14"/>
        <v>HH列11</v>
      </c>
      <c r="U145" s="114" t="str">
        <f t="shared" si="13"/>
        <v>02</v>
      </c>
      <c r="V145" s="114" t="str">
        <f t="shared" si="15"/>
        <v>101</v>
      </c>
      <c r="W145" s="47"/>
      <c r="X145" s="114" t="s">
        <v>960</v>
      </c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49"/>
      <c r="GX145" s="49"/>
      <c r="GY145" s="49"/>
      <c r="GZ145" s="49"/>
      <c r="HA145" s="49"/>
      <c r="HB145" s="49"/>
      <c r="HC145" s="49"/>
      <c r="HD145" s="49"/>
      <c r="HE145" s="49"/>
      <c r="HF145" s="49"/>
      <c r="HG145" s="49"/>
      <c r="HH145" s="49"/>
      <c r="HI145" s="49"/>
      <c r="HJ145" s="49"/>
      <c r="HK145" s="49"/>
      <c r="HL145" s="49"/>
      <c r="HM145" s="49"/>
      <c r="HN145" s="49"/>
      <c r="HO145" s="49"/>
      <c r="HP145" s="49"/>
      <c r="HQ145" s="49"/>
      <c r="HR145" s="49"/>
      <c r="HS145" s="49"/>
      <c r="HT145" s="49"/>
      <c r="HU145" s="49"/>
      <c r="HV145" s="49"/>
      <c r="HW145" s="49"/>
      <c r="HX145" s="49"/>
      <c r="HY145" s="49"/>
      <c r="HZ145" s="49"/>
      <c r="IA145" s="49"/>
      <c r="IB145" s="49"/>
      <c r="IC145" s="49"/>
      <c r="ID145" s="49"/>
      <c r="IE145" s="49"/>
      <c r="IF145" s="49"/>
      <c r="IG145" s="49"/>
      <c r="IH145" s="49"/>
      <c r="II145" s="49"/>
      <c r="IJ145" s="49"/>
      <c r="IK145" s="49"/>
      <c r="IL145" s="49"/>
      <c r="IM145" s="49"/>
      <c r="IN145" s="49"/>
    </row>
    <row r="146" spans="1:248" s="8" customFormat="1" ht="18" customHeight="1">
      <c r="A146" s="42">
        <v>145</v>
      </c>
      <c r="B146" s="182" t="s">
        <v>1258</v>
      </c>
      <c r="C146" s="180" t="s">
        <v>1259</v>
      </c>
      <c r="D146" s="43" t="str">
        <f t="shared" si="11"/>
        <v>应用服务器(管理)-超聚变 2288HV5-存储</v>
      </c>
      <c r="E146" s="183" t="s">
        <v>102</v>
      </c>
      <c r="F146" s="184" t="s">
        <v>1260</v>
      </c>
      <c r="G146" s="191">
        <v>2130</v>
      </c>
      <c r="H146" s="183" t="s">
        <v>1261</v>
      </c>
      <c r="I146" s="183" t="s">
        <v>896</v>
      </c>
      <c r="J146" s="183" t="s">
        <v>1262</v>
      </c>
      <c r="K146" s="191">
        <v>2161</v>
      </c>
      <c r="L146" s="183" t="s">
        <v>1263</v>
      </c>
      <c r="M146" s="183" t="s">
        <v>530</v>
      </c>
      <c r="N146" s="183" t="s">
        <v>531</v>
      </c>
      <c r="O146" s="42"/>
      <c r="P146" s="42"/>
      <c r="Q146" s="42" t="s">
        <v>532</v>
      </c>
      <c r="R146" s="42" t="s">
        <v>533</v>
      </c>
      <c r="S146" s="114" t="str">
        <f t="shared" ref="S146:S209" si="16">RIGHT(C146,2)</f>
        <v>21</v>
      </c>
      <c r="T146" s="114" t="str">
        <f>IF(RIGHT(MID(C146,FIND("$",SUBSTITUTE(C146,"-","$",2))+1,4),1)="-",MID(C146,FIND("$",SUBSTITUTE(C146,"-","$",2))+1,3),IF(RIGHT(MID(C146,FIND("$",SUBSTITUTE(C146,"-","$",2))+1,2),1)="-",IF(ISNUMBER(--MID(C146,FIND("$",SUBSTITUTE(C146,"-","$",2))+1,1)),"0"&amp;MID(C146,FIND("$",SUBSTITUTE(C146,"-","$",2))+1,1),MID(C146,FIND("$",SUBSTITUTE(C146,"-","$",2))+1,1)),MID(C146,FIND("$",SUBSTITUTE(C146,"-","$",2))+1,2))&amp;"列"&amp;MID(C146,FIND("$",SUBSTITUTE(C146,"-","$",3))+1,2))</f>
        <v>HH列02</v>
      </c>
      <c r="U146" s="114" t="str">
        <f t="shared" ref="U146:U209" si="17">MID(C146,FIND("$",SUBSTITUTE(C146,"-","$",_xlfn.IFS(LEN(C146)-LEN(SUBSTITUTE(C146,"-",""))=7,7,LEN(C146)-LEN(SUBSTITUTE(C146,"-",""))=6,6,LEN(C146)-LEN(SUBSTITUTE(C146,"-",""))=5,5)))+1,2)</f>
        <v>02</v>
      </c>
      <c r="V146" s="114" t="str">
        <f>MID(C146,FIND("$",SUBSTITUTE(C146,"-","$",1))+1,FIND("$",SUBSTITUTE(C146,"-","$",1))-2)</f>
        <v>101</v>
      </c>
      <c r="W146" s="47"/>
      <c r="X146" s="89" t="s">
        <v>86</v>
      </c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49"/>
      <c r="GX146" s="49"/>
      <c r="GY146" s="49"/>
      <c r="GZ146" s="49"/>
      <c r="HA146" s="49"/>
      <c r="HB146" s="49"/>
      <c r="HC146" s="49"/>
      <c r="HD146" s="49"/>
      <c r="HE146" s="49"/>
      <c r="HF146" s="49"/>
      <c r="HG146" s="49"/>
      <c r="HH146" s="49"/>
      <c r="HI146" s="49"/>
      <c r="HJ146" s="49"/>
      <c r="HK146" s="49"/>
      <c r="HL146" s="49"/>
      <c r="HM146" s="49"/>
      <c r="HN146" s="49"/>
      <c r="HO146" s="49"/>
      <c r="HP146" s="49"/>
      <c r="HQ146" s="49"/>
      <c r="HR146" s="49"/>
      <c r="HS146" s="49"/>
      <c r="HT146" s="49"/>
      <c r="HU146" s="49"/>
      <c r="HV146" s="49"/>
      <c r="HW146" s="49"/>
      <c r="HX146" s="49"/>
      <c r="HY146" s="49"/>
      <c r="HZ146" s="49"/>
      <c r="IA146" s="49"/>
      <c r="IB146" s="49"/>
      <c r="IC146" s="49"/>
      <c r="ID146" s="49"/>
      <c r="IE146" s="49"/>
      <c r="IF146" s="49"/>
      <c r="IG146" s="49"/>
      <c r="IH146" s="49"/>
      <c r="II146" s="49"/>
      <c r="IJ146" s="49"/>
      <c r="IK146" s="49"/>
      <c r="IL146" s="49"/>
      <c r="IM146" s="49"/>
      <c r="IN146" s="49"/>
    </row>
    <row r="147" spans="1:248" s="8" customFormat="1" ht="18" customHeight="1">
      <c r="A147" s="42">
        <v>146</v>
      </c>
      <c r="B147" s="182" t="s">
        <v>1264</v>
      </c>
      <c r="C147" s="180" t="s">
        <v>1265</v>
      </c>
      <c r="D147" s="43" t="str">
        <f t="shared" si="11"/>
        <v>应用服务器(管理)-超聚变 2288HV5-存储</v>
      </c>
      <c r="E147" s="183" t="s">
        <v>102</v>
      </c>
      <c r="F147" s="186" t="s">
        <v>1266</v>
      </c>
      <c r="G147" s="191">
        <v>2130</v>
      </c>
      <c r="H147" s="183" t="s">
        <v>1267</v>
      </c>
      <c r="I147" s="183" t="s">
        <v>896</v>
      </c>
      <c r="J147" s="183" t="s">
        <v>1262</v>
      </c>
      <c r="K147" s="191">
        <v>2161</v>
      </c>
      <c r="L147" s="183" t="s">
        <v>1268</v>
      </c>
      <c r="M147" s="183" t="s">
        <v>530</v>
      </c>
      <c r="N147" s="183" t="s">
        <v>531</v>
      </c>
      <c r="O147" s="42"/>
      <c r="P147" s="42"/>
      <c r="Q147" s="42" t="s">
        <v>532</v>
      </c>
      <c r="R147" s="42" t="s">
        <v>533</v>
      </c>
      <c r="S147" s="114" t="str">
        <f t="shared" si="16"/>
        <v>21</v>
      </c>
      <c r="T147" s="114" t="str">
        <f t="shared" ref="T147:T193" si="18">IF(RIGHT(MID(C147,FIND("$",SUBSTITUTE(C147,"-","$",2))+1,4),1)="-",MID(C147,FIND("$",SUBSTITUTE(C147,"-","$",2))+1,3),IF(RIGHT(MID(C147,FIND("$",SUBSTITUTE(C147,"-","$",2))+1,2),1)="-",IF(ISNUMBER(--MID(C147,FIND("$",SUBSTITUTE(C147,"-","$",2))+1,1)),"0"&amp;MID(C147,FIND("$",SUBSTITUTE(C147,"-","$",2))+1,1),MID(C147,FIND("$",SUBSTITUTE(C147,"-","$",2))+1,1)),MID(C147,FIND("$",SUBSTITUTE(C147,"-","$",2))+1,2))&amp;"列"&amp;MID(C147,FIND("$",SUBSTITUTE(C147,"-","$",3))+1,2))</f>
        <v>HH列03</v>
      </c>
      <c r="U147" s="114" t="str">
        <f t="shared" si="17"/>
        <v>02</v>
      </c>
      <c r="V147" s="114" t="str">
        <f t="shared" ref="V147:V193" si="19">MID(C147,FIND("$",SUBSTITUTE(C147,"-","$",1))+1,FIND("$",SUBSTITUTE(C147,"-","$",1))-2)</f>
        <v>101</v>
      </c>
      <c r="W147" s="47"/>
      <c r="X147" s="89" t="s">
        <v>86</v>
      </c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49"/>
      <c r="GX147" s="49"/>
      <c r="GY147" s="49"/>
      <c r="GZ147" s="49"/>
      <c r="HA147" s="49"/>
      <c r="HB147" s="49"/>
      <c r="HC147" s="49"/>
      <c r="HD147" s="49"/>
      <c r="HE147" s="49"/>
      <c r="HF147" s="49"/>
      <c r="HG147" s="49"/>
      <c r="HH147" s="49"/>
      <c r="HI147" s="49"/>
      <c r="HJ147" s="49"/>
      <c r="HK147" s="49"/>
      <c r="HL147" s="49"/>
      <c r="HM147" s="49"/>
      <c r="HN147" s="49"/>
      <c r="HO147" s="49"/>
      <c r="HP147" s="49"/>
      <c r="HQ147" s="49"/>
      <c r="HR147" s="49"/>
      <c r="HS147" s="49"/>
      <c r="HT147" s="49"/>
      <c r="HU147" s="49"/>
      <c r="HV147" s="49"/>
      <c r="HW147" s="49"/>
      <c r="HX147" s="49"/>
      <c r="HY147" s="49"/>
      <c r="HZ147" s="49"/>
      <c r="IA147" s="49"/>
      <c r="IB147" s="49"/>
      <c r="IC147" s="49"/>
      <c r="ID147" s="49"/>
      <c r="IE147" s="49"/>
      <c r="IF147" s="49"/>
      <c r="IG147" s="49"/>
      <c r="IH147" s="49"/>
      <c r="II147" s="49"/>
      <c r="IJ147" s="49"/>
      <c r="IK147" s="49"/>
      <c r="IL147" s="49"/>
      <c r="IM147" s="49"/>
      <c r="IN147" s="49"/>
    </row>
    <row r="148" spans="1:248" s="8" customFormat="1" ht="18" customHeight="1">
      <c r="A148" s="42">
        <v>147</v>
      </c>
      <c r="B148" s="182" t="s">
        <v>1269</v>
      </c>
      <c r="C148" s="180" t="s">
        <v>1270</v>
      </c>
      <c r="D148" s="43" t="str">
        <f t="shared" si="11"/>
        <v>应用服务器(管理)-超聚变 2288HV5-性能型存储</v>
      </c>
      <c r="E148" s="183" t="s">
        <v>102</v>
      </c>
      <c r="F148" s="186" t="s">
        <v>1271</v>
      </c>
      <c r="G148" s="191">
        <v>2130</v>
      </c>
      <c r="H148" s="183" t="s">
        <v>1272</v>
      </c>
      <c r="I148" s="183" t="s">
        <v>896</v>
      </c>
      <c r="J148" s="183" t="s">
        <v>1262</v>
      </c>
      <c r="K148" s="191">
        <v>2161</v>
      </c>
      <c r="L148" s="183" t="s">
        <v>1273</v>
      </c>
      <c r="M148" s="183" t="s">
        <v>530</v>
      </c>
      <c r="N148" s="183" t="s">
        <v>531</v>
      </c>
      <c r="O148" s="42"/>
      <c r="P148" s="42"/>
      <c r="Q148" s="42" t="s">
        <v>532</v>
      </c>
      <c r="R148" s="42" t="s">
        <v>533</v>
      </c>
      <c r="S148" s="114" t="str">
        <f t="shared" si="16"/>
        <v>24</v>
      </c>
      <c r="T148" s="114" t="str">
        <f t="shared" si="18"/>
        <v>HH列04</v>
      </c>
      <c r="U148" s="114" t="str">
        <f t="shared" si="17"/>
        <v>02</v>
      </c>
      <c r="V148" s="114" t="str">
        <f t="shared" si="19"/>
        <v>101</v>
      </c>
      <c r="W148" s="47"/>
      <c r="X148" s="114" t="s">
        <v>939</v>
      </c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49"/>
      <c r="GX148" s="49"/>
      <c r="GY148" s="49"/>
      <c r="GZ148" s="49"/>
      <c r="HA148" s="49"/>
      <c r="HB148" s="49"/>
      <c r="HC148" s="49"/>
      <c r="HD148" s="49"/>
      <c r="HE148" s="49"/>
      <c r="HF148" s="49"/>
      <c r="HG148" s="49"/>
      <c r="HH148" s="49"/>
      <c r="HI148" s="49"/>
      <c r="HJ148" s="49"/>
      <c r="HK148" s="49"/>
      <c r="HL148" s="49"/>
      <c r="HM148" s="49"/>
      <c r="HN148" s="49"/>
      <c r="HO148" s="49"/>
      <c r="HP148" s="49"/>
      <c r="HQ148" s="49"/>
      <c r="HR148" s="49"/>
      <c r="HS148" s="49"/>
      <c r="HT148" s="49"/>
      <c r="HU148" s="49"/>
      <c r="HV148" s="49"/>
      <c r="HW148" s="49"/>
      <c r="HX148" s="49"/>
      <c r="HY148" s="49"/>
      <c r="HZ148" s="49"/>
      <c r="IA148" s="49"/>
      <c r="IB148" s="49"/>
      <c r="IC148" s="49"/>
      <c r="ID148" s="49"/>
      <c r="IE148" s="49"/>
      <c r="IF148" s="49"/>
      <c r="IG148" s="49"/>
      <c r="IH148" s="49"/>
      <c r="II148" s="49"/>
      <c r="IJ148" s="49"/>
      <c r="IK148" s="49"/>
      <c r="IL148" s="49"/>
      <c r="IM148" s="49"/>
      <c r="IN148" s="49"/>
    </row>
    <row r="149" spans="1:248" s="8" customFormat="1" ht="18" customHeight="1">
      <c r="A149" s="42">
        <v>148</v>
      </c>
      <c r="B149" s="182" t="s">
        <v>1274</v>
      </c>
      <c r="C149" s="180" t="s">
        <v>1275</v>
      </c>
      <c r="D149" s="43" t="str">
        <f t="shared" si="11"/>
        <v>应用服务器(管理)-超聚变 2288HV5-性能型存储</v>
      </c>
      <c r="E149" s="183" t="s">
        <v>102</v>
      </c>
      <c r="F149" s="186" t="s">
        <v>1276</v>
      </c>
      <c r="G149" s="191">
        <v>2130</v>
      </c>
      <c r="H149" s="183" t="s">
        <v>1277</v>
      </c>
      <c r="I149" s="183" t="s">
        <v>896</v>
      </c>
      <c r="J149" s="183" t="s">
        <v>1262</v>
      </c>
      <c r="K149" s="191">
        <v>2161</v>
      </c>
      <c r="L149" s="183" t="s">
        <v>1278</v>
      </c>
      <c r="M149" s="183" t="s">
        <v>530</v>
      </c>
      <c r="N149" s="183" t="s">
        <v>531</v>
      </c>
      <c r="O149" s="42"/>
      <c r="P149" s="42"/>
      <c r="Q149" s="42" t="s">
        <v>532</v>
      </c>
      <c r="R149" s="42" t="s">
        <v>533</v>
      </c>
      <c r="S149" s="114" t="str">
        <f t="shared" si="16"/>
        <v>21</v>
      </c>
      <c r="T149" s="114" t="str">
        <f t="shared" si="18"/>
        <v>HH列05</v>
      </c>
      <c r="U149" s="114" t="str">
        <f t="shared" si="17"/>
        <v>02</v>
      </c>
      <c r="V149" s="114" t="str">
        <f t="shared" si="19"/>
        <v>101</v>
      </c>
      <c r="W149" s="47"/>
      <c r="X149" s="114" t="s">
        <v>939</v>
      </c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49"/>
      <c r="GX149" s="49"/>
      <c r="GY149" s="49"/>
      <c r="GZ149" s="49"/>
      <c r="HA149" s="49"/>
      <c r="HB149" s="49"/>
      <c r="HC149" s="49"/>
      <c r="HD149" s="49"/>
      <c r="HE149" s="49"/>
      <c r="HF149" s="49"/>
      <c r="HG149" s="49"/>
      <c r="HH149" s="49"/>
      <c r="HI149" s="49"/>
      <c r="HJ149" s="49"/>
      <c r="HK149" s="49"/>
      <c r="HL149" s="49"/>
      <c r="HM149" s="49"/>
      <c r="HN149" s="49"/>
      <c r="HO149" s="49"/>
      <c r="HP149" s="49"/>
      <c r="HQ149" s="49"/>
      <c r="HR149" s="49"/>
      <c r="HS149" s="49"/>
      <c r="HT149" s="49"/>
      <c r="HU149" s="49"/>
      <c r="HV149" s="49"/>
      <c r="HW149" s="49"/>
      <c r="HX149" s="49"/>
      <c r="HY149" s="49"/>
      <c r="HZ149" s="49"/>
      <c r="IA149" s="49"/>
      <c r="IB149" s="49"/>
      <c r="IC149" s="49"/>
      <c r="ID149" s="49"/>
      <c r="IE149" s="49"/>
      <c r="IF149" s="49"/>
      <c r="IG149" s="49"/>
      <c r="IH149" s="49"/>
      <c r="II149" s="49"/>
      <c r="IJ149" s="49"/>
      <c r="IK149" s="49"/>
      <c r="IL149" s="49"/>
      <c r="IM149" s="49"/>
      <c r="IN149" s="49"/>
    </row>
    <row r="150" spans="1:248" s="8" customFormat="1" ht="18" customHeight="1">
      <c r="A150" s="42">
        <v>149</v>
      </c>
      <c r="B150" s="182" t="s">
        <v>1279</v>
      </c>
      <c r="C150" s="180" t="s">
        <v>1280</v>
      </c>
      <c r="D150" s="43" t="str">
        <f t="shared" si="11"/>
        <v>应用服务器(管理)-超聚变 2288HV5-云存储</v>
      </c>
      <c r="E150" s="183" t="s">
        <v>102</v>
      </c>
      <c r="F150" s="186" t="s">
        <v>1281</v>
      </c>
      <c r="G150" s="191">
        <v>2130</v>
      </c>
      <c r="H150" s="183" t="s">
        <v>1282</v>
      </c>
      <c r="I150" s="183" t="s">
        <v>896</v>
      </c>
      <c r="J150" s="183" t="s">
        <v>1262</v>
      </c>
      <c r="K150" s="191">
        <v>2161</v>
      </c>
      <c r="L150" s="183" t="s">
        <v>1283</v>
      </c>
      <c r="M150" s="183" t="s">
        <v>530</v>
      </c>
      <c r="N150" s="183" t="s">
        <v>531</v>
      </c>
      <c r="O150" s="42"/>
      <c r="P150" s="42"/>
      <c r="Q150" s="42" t="s">
        <v>532</v>
      </c>
      <c r="R150" s="42" t="s">
        <v>533</v>
      </c>
      <c r="S150" s="114" t="str">
        <f t="shared" si="16"/>
        <v>18</v>
      </c>
      <c r="T150" s="114" t="str">
        <f t="shared" si="18"/>
        <v>HH列10</v>
      </c>
      <c r="U150" s="114" t="str">
        <f t="shared" si="17"/>
        <v>02</v>
      </c>
      <c r="V150" s="114" t="str">
        <f t="shared" si="19"/>
        <v>101</v>
      </c>
      <c r="W150" s="47"/>
      <c r="X150" s="114" t="s">
        <v>960</v>
      </c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49"/>
      <c r="GX150" s="49"/>
      <c r="GY150" s="49"/>
      <c r="GZ150" s="49"/>
      <c r="HA150" s="49"/>
      <c r="HB150" s="49"/>
      <c r="HC150" s="49"/>
      <c r="HD150" s="49"/>
      <c r="HE150" s="49"/>
      <c r="HF150" s="49"/>
      <c r="HG150" s="49"/>
      <c r="HH150" s="49"/>
      <c r="HI150" s="49"/>
      <c r="HJ150" s="49"/>
      <c r="HK150" s="49"/>
      <c r="HL150" s="49"/>
      <c r="HM150" s="49"/>
      <c r="HN150" s="49"/>
      <c r="HO150" s="49"/>
      <c r="HP150" s="49"/>
      <c r="HQ150" s="49"/>
      <c r="HR150" s="49"/>
      <c r="HS150" s="49"/>
      <c r="HT150" s="49"/>
      <c r="HU150" s="49"/>
      <c r="HV150" s="49"/>
      <c r="HW150" s="49"/>
      <c r="HX150" s="49"/>
      <c r="HY150" s="49"/>
      <c r="HZ150" s="49"/>
      <c r="IA150" s="49"/>
      <c r="IB150" s="49"/>
      <c r="IC150" s="49"/>
      <c r="ID150" s="49"/>
      <c r="IE150" s="49"/>
      <c r="IF150" s="49"/>
      <c r="IG150" s="49"/>
      <c r="IH150" s="49"/>
      <c r="II150" s="49"/>
      <c r="IJ150" s="49"/>
      <c r="IK150" s="49"/>
      <c r="IL150" s="49"/>
      <c r="IM150" s="49"/>
      <c r="IN150" s="49"/>
    </row>
    <row r="151" spans="1:248" s="8" customFormat="1" ht="18" customHeight="1">
      <c r="A151" s="42">
        <v>150</v>
      </c>
      <c r="B151" s="182" t="s">
        <v>1284</v>
      </c>
      <c r="C151" s="180" t="s">
        <v>1285</v>
      </c>
      <c r="D151" s="43" t="str">
        <f t="shared" si="11"/>
        <v>应用服务器(管理)-超聚变 2288HV5-云存储</v>
      </c>
      <c r="E151" s="183" t="s">
        <v>102</v>
      </c>
      <c r="F151" s="186" t="s">
        <v>1286</v>
      </c>
      <c r="G151" s="191">
        <v>2130</v>
      </c>
      <c r="H151" s="183" t="s">
        <v>1287</v>
      </c>
      <c r="I151" s="183" t="s">
        <v>896</v>
      </c>
      <c r="J151" s="183" t="s">
        <v>1262</v>
      </c>
      <c r="K151" s="191">
        <v>2161</v>
      </c>
      <c r="L151" s="183" t="s">
        <v>1288</v>
      </c>
      <c r="M151" s="183" t="s">
        <v>530</v>
      </c>
      <c r="N151" s="183" t="s">
        <v>531</v>
      </c>
      <c r="O151" s="42"/>
      <c r="P151" s="42"/>
      <c r="Q151" s="42" t="s">
        <v>532</v>
      </c>
      <c r="R151" s="42" t="s">
        <v>533</v>
      </c>
      <c r="S151" s="114" t="str">
        <f t="shared" si="16"/>
        <v>12</v>
      </c>
      <c r="T151" s="114" t="str">
        <f t="shared" si="18"/>
        <v>HH列11</v>
      </c>
      <c r="U151" s="114" t="str">
        <f t="shared" si="17"/>
        <v>02</v>
      </c>
      <c r="V151" s="114" t="str">
        <f t="shared" si="19"/>
        <v>101</v>
      </c>
      <c r="W151" s="47"/>
      <c r="X151" s="114" t="s">
        <v>960</v>
      </c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49"/>
      <c r="GX151" s="49"/>
      <c r="GY151" s="49"/>
      <c r="GZ151" s="49"/>
      <c r="HA151" s="49"/>
      <c r="HB151" s="49"/>
      <c r="HC151" s="49"/>
      <c r="HD151" s="49"/>
      <c r="HE151" s="49"/>
      <c r="HF151" s="49"/>
      <c r="HG151" s="49"/>
      <c r="HH151" s="49"/>
      <c r="HI151" s="49"/>
      <c r="HJ151" s="49"/>
      <c r="HK151" s="49"/>
      <c r="HL151" s="49"/>
      <c r="HM151" s="49"/>
      <c r="HN151" s="49"/>
      <c r="HO151" s="49"/>
      <c r="HP151" s="49"/>
      <c r="HQ151" s="49"/>
      <c r="HR151" s="49"/>
      <c r="HS151" s="49"/>
      <c r="HT151" s="49"/>
      <c r="HU151" s="49"/>
      <c r="HV151" s="49"/>
      <c r="HW151" s="49"/>
      <c r="HX151" s="49"/>
      <c r="HY151" s="49"/>
      <c r="HZ151" s="49"/>
      <c r="IA151" s="49"/>
      <c r="IB151" s="49"/>
      <c r="IC151" s="49"/>
      <c r="ID151" s="49"/>
      <c r="IE151" s="49"/>
      <c r="IF151" s="49"/>
      <c r="IG151" s="49"/>
      <c r="IH151" s="49"/>
      <c r="II151" s="49"/>
      <c r="IJ151" s="49"/>
      <c r="IK151" s="49"/>
      <c r="IL151" s="49"/>
      <c r="IM151" s="49"/>
      <c r="IN151" s="49"/>
    </row>
    <row r="152" spans="1:248" s="8" customFormat="1" ht="18" customHeight="1">
      <c r="A152" s="42">
        <v>151</v>
      </c>
      <c r="B152" s="181" t="s">
        <v>1289</v>
      </c>
      <c r="C152" s="180" t="s">
        <v>1290</v>
      </c>
      <c r="D152" s="43" t="str">
        <f t="shared" si="11"/>
        <v>性能型存储-DELL R740-性能型存储</v>
      </c>
      <c r="E152" s="183" t="s">
        <v>1291</v>
      </c>
      <c r="F152" s="186" t="s">
        <v>1292</v>
      </c>
      <c r="G152" s="191">
        <v>2111</v>
      </c>
      <c r="H152" s="183" t="s">
        <v>1293</v>
      </c>
      <c r="I152" s="183" t="s">
        <v>323</v>
      </c>
      <c r="J152" s="183" t="s">
        <v>1294</v>
      </c>
      <c r="K152" s="191">
        <v>2161</v>
      </c>
      <c r="L152" s="183" t="s">
        <v>1295</v>
      </c>
      <c r="M152" s="183" t="s">
        <v>530</v>
      </c>
      <c r="N152" s="183" t="s">
        <v>531</v>
      </c>
      <c r="O152" s="42"/>
      <c r="P152" s="42"/>
      <c r="Q152" s="42" t="s">
        <v>532</v>
      </c>
      <c r="R152" s="42" t="s">
        <v>533</v>
      </c>
      <c r="S152" s="114" t="str">
        <f t="shared" si="16"/>
        <v>03</v>
      </c>
      <c r="T152" s="114" t="str">
        <f t="shared" si="18"/>
        <v>HH列13</v>
      </c>
      <c r="U152" s="114" t="str">
        <f t="shared" si="17"/>
        <v>02</v>
      </c>
      <c r="V152" s="114" t="str">
        <f t="shared" si="19"/>
        <v>101</v>
      </c>
      <c r="W152" s="47"/>
      <c r="X152" s="114" t="s">
        <v>939</v>
      </c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49"/>
      <c r="GX152" s="49"/>
      <c r="GY152" s="49"/>
      <c r="GZ152" s="49"/>
      <c r="HA152" s="49"/>
      <c r="HB152" s="49"/>
      <c r="HC152" s="49"/>
      <c r="HD152" s="49"/>
      <c r="HE152" s="49"/>
      <c r="HF152" s="49"/>
      <c r="HG152" s="49"/>
      <c r="HH152" s="49"/>
      <c r="HI152" s="49"/>
      <c r="HJ152" s="49"/>
      <c r="HK152" s="49"/>
      <c r="HL152" s="49"/>
      <c r="HM152" s="49"/>
      <c r="HN152" s="49"/>
      <c r="HO152" s="49"/>
      <c r="HP152" s="49"/>
      <c r="HQ152" s="49"/>
      <c r="HR152" s="49"/>
      <c r="HS152" s="49"/>
      <c r="HT152" s="49"/>
      <c r="HU152" s="49"/>
      <c r="HV152" s="49"/>
      <c r="HW152" s="49"/>
      <c r="HX152" s="49"/>
      <c r="HY152" s="49"/>
      <c r="HZ152" s="49"/>
      <c r="IA152" s="49"/>
      <c r="IB152" s="49"/>
      <c r="IC152" s="49"/>
      <c r="ID152" s="49"/>
      <c r="IE152" s="49"/>
      <c r="IF152" s="49"/>
      <c r="IG152" s="49"/>
      <c r="IH152" s="49"/>
      <c r="II152" s="49"/>
      <c r="IJ152" s="49"/>
      <c r="IK152" s="49"/>
      <c r="IL152" s="49"/>
      <c r="IM152" s="49"/>
      <c r="IN152" s="49"/>
    </row>
    <row r="153" spans="1:248" s="8" customFormat="1" ht="18" customHeight="1">
      <c r="A153" s="42">
        <v>152</v>
      </c>
      <c r="B153" s="181" t="s">
        <v>1296</v>
      </c>
      <c r="C153" s="180" t="s">
        <v>1297</v>
      </c>
      <c r="D153" s="43" t="str">
        <f t="shared" si="11"/>
        <v>性能型存储-DELL R740-性能型存储</v>
      </c>
      <c r="E153" s="183" t="s">
        <v>120</v>
      </c>
      <c r="F153" s="186" t="s">
        <v>1298</v>
      </c>
      <c r="G153" s="191">
        <v>2111</v>
      </c>
      <c r="H153" s="183" t="s">
        <v>1299</v>
      </c>
      <c r="I153" s="183" t="s">
        <v>323</v>
      </c>
      <c r="J153" s="183" t="s">
        <v>1294</v>
      </c>
      <c r="K153" s="191">
        <v>2161</v>
      </c>
      <c r="L153" s="183" t="s">
        <v>1300</v>
      </c>
      <c r="M153" s="183" t="s">
        <v>530</v>
      </c>
      <c r="N153" s="183" t="s">
        <v>531</v>
      </c>
      <c r="O153" s="42"/>
      <c r="P153" s="42"/>
      <c r="Q153" s="42" t="s">
        <v>532</v>
      </c>
      <c r="R153" s="42" t="s">
        <v>533</v>
      </c>
      <c r="S153" s="114" t="str">
        <f t="shared" si="16"/>
        <v>06</v>
      </c>
      <c r="T153" s="114" t="str">
        <f t="shared" si="18"/>
        <v>HH列13</v>
      </c>
      <c r="U153" s="114" t="str">
        <f t="shared" si="17"/>
        <v>02</v>
      </c>
      <c r="V153" s="114" t="str">
        <f t="shared" si="19"/>
        <v>101</v>
      </c>
      <c r="W153" s="47"/>
      <c r="X153" s="114" t="s">
        <v>939</v>
      </c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49"/>
      <c r="GX153" s="49"/>
      <c r="GY153" s="49"/>
      <c r="GZ153" s="49"/>
      <c r="HA153" s="49"/>
      <c r="HB153" s="49"/>
      <c r="HC153" s="49"/>
      <c r="HD153" s="49"/>
      <c r="HE153" s="49"/>
      <c r="HF153" s="49"/>
      <c r="HG153" s="49"/>
      <c r="HH153" s="49"/>
      <c r="HI153" s="49"/>
      <c r="HJ153" s="49"/>
      <c r="HK153" s="49"/>
      <c r="HL153" s="49"/>
      <c r="HM153" s="49"/>
      <c r="HN153" s="49"/>
      <c r="HO153" s="49"/>
      <c r="HP153" s="49"/>
      <c r="HQ153" s="49"/>
      <c r="HR153" s="49"/>
      <c r="HS153" s="49"/>
      <c r="HT153" s="49"/>
      <c r="HU153" s="49"/>
      <c r="HV153" s="49"/>
      <c r="HW153" s="49"/>
      <c r="HX153" s="49"/>
      <c r="HY153" s="49"/>
      <c r="HZ153" s="49"/>
      <c r="IA153" s="49"/>
      <c r="IB153" s="49"/>
      <c r="IC153" s="49"/>
      <c r="ID153" s="49"/>
      <c r="IE153" s="49"/>
      <c r="IF153" s="49"/>
      <c r="IG153" s="49"/>
      <c r="IH153" s="49"/>
      <c r="II153" s="49"/>
      <c r="IJ153" s="49"/>
      <c r="IK153" s="49"/>
      <c r="IL153" s="49"/>
      <c r="IM153" s="49"/>
      <c r="IN153" s="49"/>
    </row>
    <row r="154" spans="1:248" s="8" customFormat="1" ht="18" customHeight="1">
      <c r="A154" s="42">
        <v>153</v>
      </c>
      <c r="B154" s="181" t="s">
        <v>1301</v>
      </c>
      <c r="C154" s="180" t="s">
        <v>1302</v>
      </c>
      <c r="D154" s="43" t="str">
        <f t="shared" si="11"/>
        <v>性能型存储-DELL R740-性能型存储</v>
      </c>
      <c r="E154" s="183" t="s">
        <v>120</v>
      </c>
      <c r="F154" s="186" t="s">
        <v>1303</v>
      </c>
      <c r="G154" s="191">
        <v>2111</v>
      </c>
      <c r="H154" s="183" t="s">
        <v>1304</v>
      </c>
      <c r="I154" s="183" t="s">
        <v>323</v>
      </c>
      <c r="J154" s="183" t="s">
        <v>1294</v>
      </c>
      <c r="K154" s="191">
        <v>2161</v>
      </c>
      <c r="L154" s="183" t="s">
        <v>1305</v>
      </c>
      <c r="M154" s="183" t="s">
        <v>530</v>
      </c>
      <c r="N154" s="183" t="s">
        <v>531</v>
      </c>
      <c r="O154" s="42"/>
      <c r="P154" s="42"/>
      <c r="Q154" s="42" t="s">
        <v>532</v>
      </c>
      <c r="R154" s="42" t="s">
        <v>533</v>
      </c>
      <c r="S154" s="114" t="str">
        <f t="shared" si="16"/>
        <v>09</v>
      </c>
      <c r="T154" s="114" t="str">
        <f t="shared" si="18"/>
        <v>HH列13</v>
      </c>
      <c r="U154" s="114" t="str">
        <f t="shared" si="17"/>
        <v>02</v>
      </c>
      <c r="V154" s="114" t="str">
        <f t="shared" si="19"/>
        <v>101</v>
      </c>
      <c r="W154" s="47"/>
      <c r="X154" s="114" t="s">
        <v>939</v>
      </c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49"/>
      <c r="GX154" s="49"/>
      <c r="GY154" s="49"/>
      <c r="GZ154" s="49"/>
      <c r="HA154" s="49"/>
      <c r="HB154" s="49"/>
      <c r="HC154" s="49"/>
      <c r="HD154" s="49"/>
      <c r="HE154" s="49"/>
      <c r="HF154" s="49"/>
      <c r="HG154" s="49"/>
      <c r="HH154" s="49"/>
      <c r="HI154" s="49"/>
      <c r="HJ154" s="49"/>
      <c r="HK154" s="49"/>
      <c r="HL154" s="49"/>
      <c r="HM154" s="49"/>
      <c r="HN154" s="49"/>
      <c r="HO154" s="49"/>
      <c r="HP154" s="49"/>
      <c r="HQ154" s="49"/>
      <c r="HR154" s="49"/>
      <c r="HS154" s="49"/>
      <c r="HT154" s="49"/>
      <c r="HU154" s="49"/>
      <c r="HV154" s="49"/>
      <c r="HW154" s="49"/>
      <c r="HX154" s="49"/>
      <c r="HY154" s="49"/>
      <c r="HZ154" s="49"/>
      <c r="IA154" s="49"/>
      <c r="IB154" s="49"/>
      <c r="IC154" s="49"/>
      <c r="ID154" s="49"/>
      <c r="IE154" s="49"/>
      <c r="IF154" s="49"/>
      <c r="IG154" s="49"/>
      <c r="IH154" s="49"/>
      <c r="II154" s="49"/>
      <c r="IJ154" s="49"/>
      <c r="IK154" s="49"/>
      <c r="IL154" s="49"/>
      <c r="IM154" s="49"/>
      <c r="IN154" s="49"/>
    </row>
    <row r="155" spans="1:248" s="8" customFormat="1" ht="18" customHeight="1">
      <c r="A155" s="42">
        <v>154</v>
      </c>
      <c r="B155" s="181" t="s">
        <v>1306</v>
      </c>
      <c r="C155" s="180" t="s">
        <v>1307</v>
      </c>
      <c r="D155" s="43" t="str">
        <f t="shared" si="11"/>
        <v>性能型存储-DELL R740-性能型存储</v>
      </c>
      <c r="E155" s="183" t="s">
        <v>1291</v>
      </c>
      <c r="F155" s="186" t="s">
        <v>1308</v>
      </c>
      <c r="G155" s="191">
        <v>2111</v>
      </c>
      <c r="H155" s="183" t="s">
        <v>1309</v>
      </c>
      <c r="I155" s="183" t="s">
        <v>323</v>
      </c>
      <c r="J155" s="183" t="s">
        <v>1294</v>
      </c>
      <c r="K155" s="191">
        <v>2161</v>
      </c>
      <c r="L155" s="183" t="s">
        <v>1310</v>
      </c>
      <c r="M155" s="183" t="s">
        <v>530</v>
      </c>
      <c r="N155" s="183" t="s">
        <v>531</v>
      </c>
      <c r="O155" s="42"/>
      <c r="P155" s="42"/>
      <c r="Q155" s="42" t="s">
        <v>532</v>
      </c>
      <c r="R155" s="42" t="s">
        <v>533</v>
      </c>
      <c r="S155" s="114" t="str">
        <f t="shared" si="16"/>
        <v>03</v>
      </c>
      <c r="T155" s="114" t="str">
        <f t="shared" si="18"/>
        <v>HH列12</v>
      </c>
      <c r="U155" s="114" t="str">
        <f t="shared" si="17"/>
        <v>02</v>
      </c>
      <c r="V155" s="114" t="str">
        <f t="shared" si="19"/>
        <v>101</v>
      </c>
      <c r="W155" s="47"/>
      <c r="X155" s="114" t="s">
        <v>939</v>
      </c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49"/>
      <c r="GX155" s="49"/>
      <c r="GY155" s="49"/>
      <c r="GZ155" s="49"/>
      <c r="HA155" s="49"/>
      <c r="HB155" s="49"/>
      <c r="HC155" s="49"/>
      <c r="HD155" s="49"/>
      <c r="HE155" s="49"/>
      <c r="HF155" s="49"/>
      <c r="HG155" s="49"/>
      <c r="HH155" s="49"/>
      <c r="HI155" s="49"/>
      <c r="HJ155" s="49"/>
      <c r="HK155" s="49"/>
      <c r="HL155" s="49"/>
      <c r="HM155" s="49"/>
      <c r="HN155" s="49"/>
      <c r="HO155" s="49"/>
      <c r="HP155" s="49"/>
      <c r="HQ155" s="49"/>
      <c r="HR155" s="49"/>
      <c r="HS155" s="49"/>
      <c r="HT155" s="49"/>
      <c r="HU155" s="49"/>
      <c r="HV155" s="49"/>
      <c r="HW155" s="49"/>
      <c r="HX155" s="49"/>
      <c r="HY155" s="49"/>
      <c r="HZ155" s="49"/>
      <c r="IA155" s="49"/>
      <c r="IB155" s="49"/>
      <c r="IC155" s="49"/>
      <c r="ID155" s="49"/>
      <c r="IE155" s="49"/>
      <c r="IF155" s="49"/>
      <c r="IG155" s="49"/>
      <c r="IH155" s="49"/>
      <c r="II155" s="49"/>
      <c r="IJ155" s="49"/>
      <c r="IK155" s="49"/>
      <c r="IL155" s="49"/>
      <c r="IM155" s="49"/>
      <c r="IN155" s="49"/>
    </row>
    <row r="156" spans="1:248" s="8" customFormat="1" ht="18" customHeight="1">
      <c r="A156" s="42">
        <v>155</v>
      </c>
      <c r="B156" s="181" t="s">
        <v>1311</v>
      </c>
      <c r="C156" s="180" t="s">
        <v>1312</v>
      </c>
      <c r="D156" s="43" t="str">
        <f t="shared" si="11"/>
        <v>性能型存储-DELL R740-性能型存储</v>
      </c>
      <c r="E156" s="183" t="s">
        <v>120</v>
      </c>
      <c r="F156" s="186" t="s">
        <v>1313</v>
      </c>
      <c r="G156" s="191">
        <v>2111</v>
      </c>
      <c r="H156" s="183" t="s">
        <v>1314</v>
      </c>
      <c r="I156" s="183" t="s">
        <v>323</v>
      </c>
      <c r="J156" s="183" t="s">
        <v>1294</v>
      </c>
      <c r="K156" s="191">
        <v>2161</v>
      </c>
      <c r="L156" s="183" t="s">
        <v>1315</v>
      </c>
      <c r="M156" s="183" t="s">
        <v>530</v>
      </c>
      <c r="N156" s="183" t="s">
        <v>531</v>
      </c>
      <c r="O156" s="42"/>
      <c r="P156" s="42"/>
      <c r="Q156" s="42" t="s">
        <v>532</v>
      </c>
      <c r="R156" s="42" t="s">
        <v>533</v>
      </c>
      <c r="S156" s="114" t="str">
        <f t="shared" si="16"/>
        <v>06</v>
      </c>
      <c r="T156" s="114" t="str">
        <f t="shared" si="18"/>
        <v>HH列12</v>
      </c>
      <c r="U156" s="114" t="str">
        <f t="shared" si="17"/>
        <v>02</v>
      </c>
      <c r="V156" s="114" t="str">
        <f t="shared" si="19"/>
        <v>101</v>
      </c>
      <c r="W156" s="47"/>
      <c r="X156" s="114" t="s">
        <v>939</v>
      </c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49"/>
      <c r="HC156" s="49"/>
      <c r="HD156" s="49"/>
      <c r="HE156" s="49"/>
      <c r="HF156" s="49"/>
      <c r="HG156" s="49"/>
      <c r="HH156" s="49"/>
      <c r="HI156" s="49"/>
      <c r="HJ156" s="49"/>
      <c r="HK156" s="49"/>
      <c r="HL156" s="49"/>
      <c r="HM156" s="49"/>
      <c r="HN156" s="49"/>
      <c r="HO156" s="49"/>
      <c r="HP156" s="49"/>
      <c r="HQ156" s="49"/>
      <c r="HR156" s="49"/>
      <c r="HS156" s="49"/>
      <c r="HT156" s="49"/>
      <c r="HU156" s="49"/>
      <c r="HV156" s="49"/>
      <c r="HW156" s="49"/>
      <c r="HX156" s="49"/>
      <c r="HY156" s="49"/>
      <c r="HZ156" s="49"/>
      <c r="IA156" s="49"/>
      <c r="IB156" s="49"/>
      <c r="IC156" s="49"/>
      <c r="ID156" s="49"/>
      <c r="IE156" s="49"/>
      <c r="IF156" s="49"/>
      <c r="IG156" s="49"/>
      <c r="IH156" s="49"/>
      <c r="II156" s="49"/>
      <c r="IJ156" s="49"/>
      <c r="IK156" s="49"/>
      <c r="IL156" s="49"/>
      <c r="IM156" s="49"/>
      <c r="IN156" s="49"/>
    </row>
    <row r="157" spans="1:248" s="8" customFormat="1" ht="18" customHeight="1">
      <c r="A157" s="42">
        <v>156</v>
      </c>
      <c r="B157" s="181" t="s">
        <v>1316</v>
      </c>
      <c r="C157" s="180" t="s">
        <v>1317</v>
      </c>
      <c r="D157" s="43" t="str">
        <f t="shared" si="11"/>
        <v>性能型存储-DELL R740-性能型存储</v>
      </c>
      <c r="E157" s="183" t="s">
        <v>120</v>
      </c>
      <c r="F157" s="186" t="s">
        <v>1318</v>
      </c>
      <c r="G157" s="191">
        <v>2111</v>
      </c>
      <c r="H157" s="183" t="s">
        <v>1319</v>
      </c>
      <c r="I157" s="183" t="s">
        <v>323</v>
      </c>
      <c r="J157" s="183" t="s">
        <v>1294</v>
      </c>
      <c r="K157" s="191">
        <v>2161</v>
      </c>
      <c r="L157" s="183" t="s">
        <v>1320</v>
      </c>
      <c r="M157" s="183" t="s">
        <v>530</v>
      </c>
      <c r="N157" s="183" t="s">
        <v>531</v>
      </c>
      <c r="O157" s="42"/>
      <c r="P157" s="42"/>
      <c r="Q157" s="42" t="s">
        <v>532</v>
      </c>
      <c r="R157" s="42" t="s">
        <v>533</v>
      </c>
      <c r="S157" s="114" t="str">
        <f t="shared" si="16"/>
        <v>09</v>
      </c>
      <c r="T157" s="114" t="str">
        <f t="shared" si="18"/>
        <v>HH列12</v>
      </c>
      <c r="U157" s="114" t="str">
        <f t="shared" si="17"/>
        <v>02</v>
      </c>
      <c r="V157" s="114" t="str">
        <f t="shared" si="19"/>
        <v>101</v>
      </c>
      <c r="W157" s="47"/>
      <c r="X157" s="114" t="s">
        <v>939</v>
      </c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49"/>
      <c r="HC157" s="49"/>
      <c r="HD157" s="49"/>
      <c r="HE157" s="49"/>
      <c r="HF157" s="49"/>
      <c r="HG157" s="49"/>
      <c r="HH157" s="49"/>
      <c r="HI157" s="49"/>
      <c r="HJ157" s="49"/>
      <c r="HK157" s="49"/>
      <c r="HL157" s="49"/>
      <c r="HM157" s="49"/>
      <c r="HN157" s="49"/>
      <c r="HO157" s="49"/>
      <c r="HP157" s="49"/>
      <c r="HQ157" s="49"/>
      <c r="HR157" s="49"/>
      <c r="HS157" s="49"/>
      <c r="HT157" s="49"/>
      <c r="HU157" s="49"/>
      <c r="HV157" s="49"/>
      <c r="HW157" s="49"/>
      <c r="HX157" s="49"/>
      <c r="HY157" s="49"/>
      <c r="HZ157" s="49"/>
      <c r="IA157" s="49"/>
      <c r="IB157" s="49"/>
      <c r="IC157" s="49"/>
      <c r="ID157" s="49"/>
      <c r="IE157" s="49"/>
      <c r="IF157" s="49"/>
      <c r="IG157" s="49"/>
      <c r="IH157" s="49"/>
      <c r="II157" s="49"/>
      <c r="IJ157" s="49"/>
      <c r="IK157" s="49"/>
      <c r="IL157" s="49"/>
      <c r="IM157" s="49"/>
      <c r="IN157" s="49"/>
    </row>
    <row r="158" spans="1:248" s="8" customFormat="1" ht="18" customHeight="1">
      <c r="A158" s="42">
        <v>157</v>
      </c>
      <c r="B158" s="181" t="s">
        <v>1321</v>
      </c>
      <c r="C158" s="180" t="s">
        <v>1322</v>
      </c>
      <c r="D158" s="43" t="str">
        <f t="shared" si="11"/>
        <v>性能型存储-DELL R740-性能型存储</v>
      </c>
      <c r="E158" s="183" t="s">
        <v>120</v>
      </c>
      <c r="F158" s="186" t="s">
        <v>1323</v>
      </c>
      <c r="G158" s="191">
        <v>2111</v>
      </c>
      <c r="H158" s="183" t="s">
        <v>1324</v>
      </c>
      <c r="I158" s="183" t="s">
        <v>323</v>
      </c>
      <c r="J158" s="183" t="s">
        <v>1294</v>
      </c>
      <c r="K158" s="191">
        <v>2161</v>
      </c>
      <c r="L158" s="183" t="s">
        <v>1325</v>
      </c>
      <c r="M158" s="183" t="s">
        <v>530</v>
      </c>
      <c r="N158" s="183" t="s">
        <v>531</v>
      </c>
      <c r="O158" s="42"/>
      <c r="P158" s="42"/>
      <c r="Q158" s="42" t="s">
        <v>532</v>
      </c>
      <c r="R158" s="42" t="s">
        <v>533</v>
      </c>
      <c r="S158" s="114" t="str">
        <f t="shared" si="16"/>
        <v>12</v>
      </c>
      <c r="T158" s="114" t="str">
        <f t="shared" si="18"/>
        <v>HH列12</v>
      </c>
      <c r="U158" s="114" t="str">
        <f t="shared" si="17"/>
        <v>02</v>
      </c>
      <c r="V158" s="114" t="str">
        <f t="shared" si="19"/>
        <v>101</v>
      </c>
      <c r="W158" s="47"/>
      <c r="X158" s="114" t="s">
        <v>939</v>
      </c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49"/>
      <c r="HC158" s="49"/>
      <c r="HD158" s="49"/>
      <c r="HE158" s="49"/>
      <c r="HF158" s="49"/>
      <c r="HG158" s="49"/>
      <c r="HH158" s="49"/>
      <c r="HI158" s="49"/>
      <c r="HJ158" s="49"/>
      <c r="HK158" s="49"/>
      <c r="HL158" s="49"/>
      <c r="HM158" s="49"/>
      <c r="HN158" s="49"/>
      <c r="HO158" s="49"/>
      <c r="HP158" s="49"/>
      <c r="HQ158" s="49"/>
      <c r="HR158" s="49"/>
      <c r="HS158" s="49"/>
      <c r="HT158" s="49"/>
      <c r="HU158" s="49"/>
      <c r="HV158" s="49"/>
      <c r="HW158" s="49"/>
      <c r="HX158" s="49"/>
      <c r="HY158" s="49"/>
      <c r="HZ158" s="49"/>
      <c r="IA158" s="49"/>
      <c r="IB158" s="49"/>
      <c r="IC158" s="49"/>
      <c r="ID158" s="49"/>
      <c r="IE158" s="49"/>
      <c r="IF158" s="49"/>
      <c r="IG158" s="49"/>
      <c r="IH158" s="49"/>
      <c r="II158" s="49"/>
      <c r="IJ158" s="49"/>
      <c r="IK158" s="49"/>
      <c r="IL158" s="49"/>
      <c r="IM158" s="49"/>
      <c r="IN158" s="49"/>
    </row>
    <row r="159" spans="1:248" s="8" customFormat="1" ht="18" customHeight="1">
      <c r="A159" s="42">
        <v>158</v>
      </c>
      <c r="B159" s="181" t="s">
        <v>1326</v>
      </c>
      <c r="C159" s="180" t="s">
        <v>1327</v>
      </c>
      <c r="D159" s="43" t="str">
        <f t="shared" si="11"/>
        <v>性能型存储-DELL R740-性能型存储</v>
      </c>
      <c r="E159" s="183" t="s">
        <v>120</v>
      </c>
      <c r="F159" s="186" t="s">
        <v>1328</v>
      </c>
      <c r="G159" s="191">
        <v>2111</v>
      </c>
      <c r="H159" s="183" t="s">
        <v>1329</v>
      </c>
      <c r="I159" s="183" t="s">
        <v>323</v>
      </c>
      <c r="J159" s="183" t="s">
        <v>1294</v>
      </c>
      <c r="K159" s="191">
        <v>2161</v>
      </c>
      <c r="L159" s="183" t="s">
        <v>1330</v>
      </c>
      <c r="M159" s="183" t="s">
        <v>530</v>
      </c>
      <c r="N159" s="183" t="s">
        <v>531</v>
      </c>
      <c r="O159" s="42"/>
      <c r="P159" s="42"/>
      <c r="Q159" s="42" t="s">
        <v>532</v>
      </c>
      <c r="R159" s="42" t="s">
        <v>533</v>
      </c>
      <c r="S159" s="114" t="str">
        <f t="shared" si="16"/>
        <v>15</v>
      </c>
      <c r="T159" s="114" t="str">
        <f t="shared" si="18"/>
        <v>HH列12</v>
      </c>
      <c r="U159" s="114" t="str">
        <f t="shared" si="17"/>
        <v>02</v>
      </c>
      <c r="V159" s="114" t="str">
        <f t="shared" si="19"/>
        <v>101</v>
      </c>
      <c r="W159" s="47"/>
      <c r="X159" s="114" t="s">
        <v>939</v>
      </c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49"/>
      <c r="HC159" s="49"/>
      <c r="HD159" s="49"/>
      <c r="HE159" s="49"/>
      <c r="HF159" s="49"/>
      <c r="HG159" s="49"/>
      <c r="HH159" s="49"/>
      <c r="HI159" s="49"/>
      <c r="HJ159" s="49"/>
      <c r="HK159" s="49"/>
      <c r="HL159" s="49"/>
      <c r="HM159" s="49"/>
      <c r="HN159" s="49"/>
      <c r="HO159" s="49"/>
      <c r="HP159" s="49"/>
      <c r="HQ159" s="49"/>
      <c r="HR159" s="49"/>
      <c r="HS159" s="49"/>
      <c r="HT159" s="49"/>
      <c r="HU159" s="49"/>
      <c r="HV159" s="49"/>
      <c r="HW159" s="49"/>
      <c r="HX159" s="49"/>
      <c r="HY159" s="49"/>
      <c r="HZ159" s="49"/>
      <c r="IA159" s="49"/>
      <c r="IB159" s="49"/>
      <c r="IC159" s="49"/>
      <c r="ID159" s="49"/>
      <c r="IE159" s="49"/>
      <c r="IF159" s="49"/>
      <c r="IG159" s="49"/>
      <c r="IH159" s="49"/>
      <c r="II159" s="49"/>
      <c r="IJ159" s="49"/>
      <c r="IK159" s="49"/>
      <c r="IL159" s="49"/>
      <c r="IM159" s="49"/>
      <c r="IN159" s="49"/>
    </row>
    <row r="160" spans="1:248" s="8" customFormat="1" ht="18" customHeight="1">
      <c r="A160" s="42">
        <v>159</v>
      </c>
      <c r="B160" s="181" t="s">
        <v>1331</v>
      </c>
      <c r="C160" s="180" t="s">
        <v>1332</v>
      </c>
      <c r="D160" s="43" t="str">
        <f t="shared" ref="D160:D223" si="20">IF(LEN(B160)-LEN(SUBSTITUTE(B160,"-",""))&lt;&gt;1,MID(B160,1,FIND("$",SUBSTITUTE(B160,"-","$",LEN(B160)-LEN(SUBSTITUTE(B160,"-",""))),1)-1),MID(B160,1,FIND("-",B160,1)-1))&amp;"-"&amp;E160&amp;IF(X160="","","-"&amp;X160)</f>
        <v>性能型存储-DELL R740-性能型存储</v>
      </c>
      <c r="E160" s="183" t="s">
        <v>120</v>
      </c>
      <c r="F160" s="186" t="s">
        <v>1333</v>
      </c>
      <c r="G160" s="191">
        <v>2111</v>
      </c>
      <c r="H160" s="183" t="s">
        <v>1334</v>
      </c>
      <c r="I160" s="183" t="s">
        <v>323</v>
      </c>
      <c r="J160" s="183" t="s">
        <v>1294</v>
      </c>
      <c r="K160" s="191">
        <v>2161</v>
      </c>
      <c r="L160" s="183" t="s">
        <v>1335</v>
      </c>
      <c r="M160" s="183" t="s">
        <v>530</v>
      </c>
      <c r="N160" s="183" t="s">
        <v>531</v>
      </c>
      <c r="O160" s="42"/>
      <c r="P160" s="42"/>
      <c r="Q160" s="42" t="s">
        <v>532</v>
      </c>
      <c r="R160" s="42" t="s">
        <v>533</v>
      </c>
      <c r="S160" s="114" t="str">
        <f t="shared" si="16"/>
        <v>18</v>
      </c>
      <c r="T160" s="114" t="str">
        <f t="shared" si="18"/>
        <v>HH列12</v>
      </c>
      <c r="U160" s="114" t="str">
        <f t="shared" si="17"/>
        <v>02</v>
      </c>
      <c r="V160" s="114" t="str">
        <f t="shared" si="19"/>
        <v>101</v>
      </c>
      <c r="W160" s="47"/>
      <c r="X160" s="114" t="s">
        <v>939</v>
      </c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49"/>
      <c r="HC160" s="49"/>
      <c r="HD160" s="49"/>
      <c r="HE160" s="49"/>
      <c r="HF160" s="49"/>
      <c r="HG160" s="49"/>
      <c r="HH160" s="49"/>
      <c r="HI160" s="49"/>
      <c r="HJ160" s="49"/>
      <c r="HK160" s="49"/>
      <c r="HL160" s="49"/>
      <c r="HM160" s="49"/>
      <c r="HN160" s="49"/>
      <c r="HO160" s="49"/>
      <c r="HP160" s="49"/>
      <c r="HQ160" s="49"/>
      <c r="HR160" s="49"/>
      <c r="HS160" s="49"/>
      <c r="HT160" s="49"/>
      <c r="HU160" s="49"/>
      <c r="HV160" s="49"/>
      <c r="HW160" s="49"/>
      <c r="HX160" s="49"/>
      <c r="HY160" s="49"/>
      <c r="HZ160" s="49"/>
      <c r="IA160" s="49"/>
      <c r="IB160" s="49"/>
      <c r="IC160" s="49"/>
      <c r="ID160" s="49"/>
      <c r="IE160" s="49"/>
      <c r="IF160" s="49"/>
      <c r="IG160" s="49"/>
      <c r="IH160" s="49"/>
      <c r="II160" s="49"/>
      <c r="IJ160" s="49"/>
      <c r="IK160" s="49"/>
      <c r="IL160" s="49"/>
      <c r="IM160" s="49"/>
      <c r="IN160" s="49"/>
    </row>
    <row r="161" spans="1:248" s="8" customFormat="1" ht="18" customHeight="1">
      <c r="A161" s="42">
        <v>160</v>
      </c>
      <c r="B161" s="181" t="s">
        <v>1336</v>
      </c>
      <c r="C161" s="180" t="s">
        <v>1337</v>
      </c>
      <c r="D161" s="43" t="str">
        <f t="shared" si="20"/>
        <v>性能型存储-DELL R740-性能型存储</v>
      </c>
      <c r="E161" s="183" t="s">
        <v>120</v>
      </c>
      <c r="F161" s="186" t="s">
        <v>1338</v>
      </c>
      <c r="G161" s="191">
        <v>2111</v>
      </c>
      <c r="H161" s="183" t="s">
        <v>1339</v>
      </c>
      <c r="I161" s="183" t="s">
        <v>323</v>
      </c>
      <c r="J161" s="183" t="s">
        <v>1294</v>
      </c>
      <c r="K161" s="191">
        <v>2161</v>
      </c>
      <c r="L161" s="183" t="s">
        <v>1340</v>
      </c>
      <c r="M161" s="183" t="s">
        <v>530</v>
      </c>
      <c r="N161" s="183" t="s">
        <v>531</v>
      </c>
      <c r="O161" s="42"/>
      <c r="P161" s="42"/>
      <c r="Q161" s="42" t="s">
        <v>532</v>
      </c>
      <c r="R161" s="42" t="s">
        <v>533</v>
      </c>
      <c r="S161" s="114" t="str">
        <f t="shared" si="16"/>
        <v>21</v>
      </c>
      <c r="T161" s="114" t="str">
        <f t="shared" si="18"/>
        <v>HH列12</v>
      </c>
      <c r="U161" s="114" t="str">
        <f t="shared" si="17"/>
        <v>02</v>
      </c>
      <c r="V161" s="114" t="str">
        <f t="shared" si="19"/>
        <v>101</v>
      </c>
      <c r="W161" s="47"/>
      <c r="X161" s="114" t="s">
        <v>939</v>
      </c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49"/>
      <c r="HC161" s="49"/>
      <c r="HD161" s="49"/>
      <c r="HE161" s="49"/>
      <c r="HF161" s="49"/>
      <c r="HG161" s="49"/>
      <c r="HH161" s="49"/>
      <c r="HI161" s="49"/>
      <c r="HJ161" s="49"/>
      <c r="HK161" s="49"/>
      <c r="HL161" s="49"/>
      <c r="HM161" s="49"/>
      <c r="HN161" s="49"/>
      <c r="HO161" s="49"/>
      <c r="HP161" s="49"/>
      <c r="HQ161" s="49"/>
      <c r="HR161" s="49"/>
      <c r="HS161" s="49"/>
      <c r="HT161" s="49"/>
      <c r="HU161" s="49"/>
      <c r="HV161" s="49"/>
      <c r="HW161" s="49"/>
      <c r="HX161" s="49"/>
      <c r="HY161" s="49"/>
      <c r="HZ161" s="49"/>
      <c r="IA161" s="49"/>
      <c r="IB161" s="49"/>
      <c r="IC161" s="49"/>
      <c r="ID161" s="49"/>
      <c r="IE161" s="49"/>
      <c r="IF161" s="49"/>
      <c r="IG161" s="49"/>
      <c r="IH161" s="49"/>
      <c r="II161" s="49"/>
      <c r="IJ161" s="49"/>
      <c r="IK161" s="49"/>
      <c r="IL161" s="49"/>
      <c r="IM161" s="49"/>
      <c r="IN161" s="49"/>
    </row>
    <row r="162" spans="1:248" s="8" customFormat="1" ht="18" customHeight="1">
      <c r="A162" s="42">
        <v>161</v>
      </c>
      <c r="B162" s="181" t="s">
        <v>1341</v>
      </c>
      <c r="C162" s="180" t="s">
        <v>1342</v>
      </c>
      <c r="D162" s="43" t="str">
        <f t="shared" si="20"/>
        <v>性能型存储-DELL R740-性能型存储</v>
      </c>
      <c r="E162" s="183" t="s">
        <v>120</v>
      </c>
      <c r="F162" s="186" t="s">
        <v>1343</v>
      </c>
      <c r="G162" s="191">
        <v>2111</v>
      </c>
      <c r="H162" s="183" t="s">
        <v>1344</v>
      </c>
      <c r="I162" s="183" t="s">
        <v>323</v>
      </c>
      <c r="J162" s="183" t="s">
        <v>1294</v>
      </c>
      <c r="K162" s="191">
        <v>2161</v>
      </c>
      <c r="L162" s="183" t="s">
        <v>1345</v>
      </c>
      <c r="M162" s="183" t="s">
        <v>530</v>
      </c>
      <c r="N162" s="183" t="s">
        <v>531</v>
      </c>
      <c r="O162" s="42"/>
      <c r="P162" s="42"/>
      <c r="Q162" s="42" t="s">
        <v>532</v>
      </c>
      <c r="R162" s="42" t="s">
        <v>533</v>
      </c>
      <c r="S162" s="114" t="str">
        <f t="shared" si="16"/>
        <v>03</v>
      </c>
      <c r="T162" s="114" t="str">
        <f t="shared" si="18"/>
        <v>HH列11</v>
      </c>
      <c r="U162" s="114" t="str">
        <f t="shared" si="17"/>
        <v>02</v>
      </c>
      <c r="V162" s="114" t="str">
        <f t="shared" si="19"/>
        <v>101</v>
      </c>
      <c r="W162" s="47"/>
      <c r="X162" s="114" t="s">
        <v>939</v>
      </c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49"/>
      <c r="HC162" s="49"/>
      <c r="HD162" s="49"/>
      <c r="HE162" s="49"/>
      <c r="HF162" s="49"/>
      <c r="HG162" s="49"/>
      <c r="HH162" s="49"/>
      <c r="HI162" s="49"/>
      <c r="HJ162" s="49"/>
      <c r="HK162" s="49"/>
      <c r="HL162" s="49"/>
      <c r="HM162" s="49"/>
      <c r="HN162" s="49"/>
      <c r="HO162" s="49"/>
      <c r="HP162" s="49"/>
      <c r="HQ162" s="49"/>
      <c r="HR162" s="49"/>
      <c r="HS162" s="49"/>
      <c r="HT162" s="49"/>
      <c r="HU162" s="49"/>
      <c r="HV162" s="49"/>
      <c r="HW162" s="49"/>
      <c r="HX162" s="49"/>
      <c r="HY162" s="49"/>
      <c r="HZ162" s="49"/>
      <c r="IA162" s="49"/>
      <c r="IB162" s="49"/>
      <c r="IC162" s="49"/>
      <c r="ID162" s="49"/>
      <c r="IE162" s="49"/>
      <c r="IF162" s="49"/>
      <c r="IG162" s="49"/>
      <c r="IH162" s="49"/>
      <c r="II162" s="49"/>
      <c r="IJ162" s="49"/>
      <c r="IK162" s="49"/>
      <c r="IL162" s="49"/>
      <c r="IM162" s="49"/>
      <c r="IN162" s="49"/>
    </row>
    <row r="163" spans="1:248" s="8" customFormat="1" ht="18" customHeight="1">
      <c r="A163" s="42">
        <v>162</v>
      </c>
      <c r="B163" s="181" t="s">
        <v>1346</v>
      </c>
      <c r="C163" s="180" t="s">
        <v>1347</v>
      </c>
      <c r="D163" s="43" t="str">
        <f t="shared" si="20"/>
        <v>性能型存储-DELL R740-性能型存储</v>
      </c>
      <c r="E163" s="183" t="s">
        <v>120</v>
      </c>
      <c r="F163" s="186" t="s">
        <v>1348</v>
      </c>
      <c r="G163" s="191">
        <v>2111</v>
      </c>
      <c r="H163" s="183" t="s">
        <v>1349</v>
      </c>
      <c r="I163" s="183" t="s">
        <v>323</v>
      </c>
      <c r="J163" s="183" t="s">
        <v>1294</v>
      </c>
      <c r="K163" s="191">
        <v>2161</v>
      </c>
      <c r="L163" s="183" t="s">
        <v>1350</v>
      </c>
      <c r="M163" s="183" t="s">
        <v>530</v>
      </c>
      <c r="N163" s="183" t="s">
        <v>531</v>
      </c>
      <c r="O163" s="42"/>
      <c r="P163" s="42"/>
      <c r="Q163" s="42" t="s">
        <v>532</v>
      </c>
      <c r="R163" s="42" t="s">
        <v>533</v>
      </c>
      <c r="S163" s="114" t="str">
        <f t="shared" si="16"/>
        <v>06</v>
      </c>
      <c r="T163" s="114" t="str">
        <f t="shared" si="18"/>
        <v>HH列11</v>
      </c>
      <c r="U163" s="114" t="str">
        <f t="shared" si="17"/>
        <v>02</v>
      </c>
      <c r="V163" s="114" t="str">
        <f t="shared" si="19"/>
        <v>101</v>
      </c>
      <c r="W163" s="47"/>
      <c r="X163" s="114" t="s">
        <v>939</v>
      </c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49"/>
      <c r="HC163" s="49"/>
      <c r="HD163" s="49"/>
      <c r="HE163" s="49"/>
      <c r="HF163" s="49"/>
      <c r="HG163" s="49"/>
      <c r="HH163" s="49"/>
      <c r="HI163" s="49"/>
      <c r="HJ163" s="49"/>
      <c r="HK163" s="49"/>
      <c r="HL163" s="49"/>
      <c r="HM163" s="49"/>
      <c r="HN163" s="49"/>
      <c r="HO163" s="49"/>
      <c r="HP163" s="49"/>
      <c r="HQ163" s="49"/>
      <c r="HR163" s="49"/>
      <c r="HS163" s="49"/>
      <c r="HT163" s="49"/>
      <c r="HU163" s="49"/>
      <c r="HV163" s="49"/>
      <c r="HW163" s="49"/>
      <c r="HX163" s="49"/>
      <c r="HY163" s="49"/>
      <c r="HZ163" s="49"/>
      <c r="IA163" s="49"/>
      <c r="IB163" s="49"/>
      <c r="IC163" s="49"/>
      <c r="ID163" s="49"/>
      <c r="IE163" s="49"/>
      <c r="IF163" s="49"/>
      <c r="IG163" s="49"/>
      <c r="IH163" s="49"/>
      <c r="II163" s="49"/>
      <c r="IJ163" s="49"/>
      <c r="IK163" s="49"/>
      <c r="IL163" s="49"/>
      <c r="IM163" s="49"/>
      <c r="IN163" s="49"/>
    </row>
    <row r="164" spans="1:248" s="8" customFormat="1" ht="18" customHeight="1">
      <c r="A164" s="42">
        <v>163</v>
      </c>
      <c r="B164" s="181" t="s">
        <v>1351</v>
      </c>
      <c r="C164" s="180" t="s">
        <v>1352</v>
      </c>
      <c r="D164" s="43" t="str">
        <f t="shared" si="20"/>
        <v>性能型存储-DELL R740-性能型存储</v>
      </c>
      <c r="E164" s="183" t="s">
        <v>120</v>
      </c>
      <c r="F164" s="186" t="s">
        <v>1353</v>
      </c>
      <c r="G164" s="191">
        <v>2111</v>
      </c>
      <c r="H164" s="183" t="s">
        <v>1354</v>
      </c>
      <c r="I164" s="183" t="s">
        <v>323</v>
      </c>
      <c r="J164" s="183" t="s">
        <v>1294</v>
      </c>
      <c r="K164" s="191">
        <v>2161</v>
      </c>
      <c r="L164" s="183" t="s">
        <v>1355</v>
      </c>
      <c r="M164" s="183" t="s">
        <v>530</v>
      </c>
      <c r="N164" s="183" t="s">
        <v>531</v>
      </c>
      <c r="O164" s="42"/>
      <c r="P164" s="42"/>
      <c r="Q164" s="42" t="s">
        <v>532</v>
      </c>
      <c r="R164" s="42" t="s">
        <v>533</v>
      </c>
      <c r="S164" s="114" t="str">
        <f t="shared" si="16"/>
        <v>09</v>
      </c>
      <c r="T164" s="114" t="str">
        <f t="shared" si="18"/>
        <v>HH列11</v>
      </c>
      <c r="U164" s="114" t="str">
        <f t="shared" si="17"/>
        <v>02</v>
      </c>
      <c r="V164" s="114" t="str">
        <f t="shared" si="19"/>
        <v>101</v>
      </c>
      <c r="W164" s="47"/>
      <c r="X164" s="114" t="s">
        <v>939</v>
      </c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49"/>
      <c r="HC164" s="49"/>
      <c r="HD164" s="49"/>
      <c r="HE164" s="49"/>
      <c r="HF164" s="49"/>
      <c r="HG164" s="49"/>
      <c r="HH164" s="49"/>
      <c r="HI164" s="49"/>
      <c r="HJ164" s="49"/>
      <c r="HK164" s="49"/>
      <c r="HL164" s="49"/>
      <c r="HM164" s="49"/>
      <c r="HN164" s="49"/>
      <c r="HO164" s="49"/>
      <c r="HP164" s="49"/>
      <c r="HQ164" s="49"/>
      <c r="HR164" s="49"/>
      <c r="HS164" s="49"/>
      <c r="HT164" s="49"/>
      <c r="HU164" s="49"/>
      <c r="HV164" s="49"/>
      <c r="HW164" s="49"/>
      <c r="HX164" s="49"/>
      <c r="HY164" s="49"/>
      <c r="HZ164" s="49"/>
      <c r="IA164" s="49"/>
      <c r="IB164" s="49"/>
      <c r="IC164" s="49"/>
      <c r="ID164" s="49"/>
      <c r="IE164" s="49"/>
      <c r="IF164" s="49"/>
      <c r="IG164" s="49"/>
      <c r="IH164" s="49"/>
      <c r="II164" s="49"/>
      <c r="IJ164" s="49"/>
      <c r="IK164" s="49"/>
      <c r="IL164" s="49"/>
      <c r="IM164" s="49"/>
      <c r="IN164" s="49"/>
    </row>
    <row r="165" spans="1:248" s="8" customFormat="1" ht="18" customHeight="1">
      <c r="A165" s="42">
        <v>164</v>
      </c>
      <c r="B165" s="181" t="s">
        <v>1356</v>
      </c>
      <c r="C165" s="180" t="s">
        <v>1357</v>
      </c>
      <c r="D165" s="43" t="str">
        <f t="shared" si="20"/>
        <v>性能型存储-DELL R740-性能型存储</v>
      </c>
      <c r="E165" s="183" t="s">
        <v>120</v>
      </c>
      <c r="F165" s="186" t="s">
        <v>1358</v>
      </c>
      <c r="G165" s="191">
        <v>2111</v>
      </c>
      <c r="H165" s="183" t="s">
        <v>1359</v>
      </c>
      <c r="I165" s="183" t="s">
        <v>323</v>
      </c>
      <c r="J165" s="183" t="s">
        <v>1294</v>
      </c>
      <c r="K165" s="191">
        <v>2161</v>
      </c>
      <c r="L165" s="183" t="s">
        <v>1360</v>
      </c>
      <c r="M165" s="183" t="s">
        <v>530</v>
      </c>
      <c r="N165" s="183" t="s">
        <v>531</v>
      </c>
      <c r="O165" s="42"/>
      <c r="P165" s="42"/>
      <c r="Q165" s="42" t="s">
        <v>532</v>
      </c>
      <c r="R165" s="42" t="s">
        <v>533</v>
      </c>
      <c r="S165" s="114" t="str">
        <f t="shared" si="16"/>
        <v>12</v>
      </c>
      <c r="T165" s="114" t="str">
        <f t="shared" si="18"/>
        <v>HH列11</v>
      </c>
      <c r="U165" s="114" t="str">
        <f t="shared" si="17"/>
        <v>02</v>
      </c>
      <c r="V165" s="114" t="str">
        <f t="shared" si="19"/>
        <v>101</v>
      </c>
      <c r="W165" s="47"/>
      <c r="X165" s="114" t="s">
        <v>939</v>
      </c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49"/>
      <c r="HC165" s="49"/>
      <c r="HD165" s="49"/>
      <c r="HE165" s="49"/>
      <c r="HF165" s="49"/>
      <c r="HG165" s="49"/>
      <c r="HH165" s="49"/>
      <c r="HI165" s="49"/>
      <c r="HJ165" s="49"/>
      <c r="HK165" s="49"/>
      <c r="HL165" s="49"/>
      <c r="HM165" s="49"/>
      <c r="HN165" s="49"/>
      <c r="HO165" s="49"/>
      <c r="HP165" s="49"/>
      <c r="HQ165" s="49"/>
      <c r="HR165" s="49"/>
      <c r="HS165" s="49"/>
      <c r="HT165" s="49"/>
      <c r="HU165" s="49"/>
      <c r="HV165" s="49"/>
      <c r="HW165" s="49"/>
      <c r="HX165" s="49"/>
      <c r="HY165" s="49"/>
      <c r="HZ165" s="49"/>
      <c r="IA165" s="49"/>
      <c r="IB165" s="49"/>
      <c r="IC165" s="49"/>
      <c r="ID165" s="49"/>
      <c r="IE165" s="49"/>
      <c r="IF165" s="49"/>
      <c r="IG165" s="49"/>
      <c r="IH165" s="49"/>
      <c r="II165" s="49"/>
      <c r="IJ165" s="49"/>
      <c r="IK165" s="49"/>
      <c r="IL165" s="49"/>
      <c r="IM165" s="49"/>
      <c r="IN165" s="49"/>
    </row>
    <row r="166" spans="1:248" s="8" customFormat="1" ht="18" customHeight="1">
      <c r="A166" s="42">
        <v>165</v>
      </c>
      <c r="B166" s="181" t="s">
        <v>1361</v>
      </c>
      <c r="C166" s="180" t="s">
        <v>1362</v>
      </c>
      <c r="D166" s="43" t="str">
        <f t="shared" si="20"/>
        <v>性能型存储-DELL R740-性能型存储</v>
      </c>
      <c r="E166" s="183" t="s">
        <v>120</v>
      </c>
      <c r="F166" s="186" t="s">
        <v>1363</v>
      </c>
      <c r="G166" s="191">
        <v>2111</v>
      </c>
      <c r="H166" s="183" t="s">
        <v>1364</v>
      </c>
      <c r="I166" s="183" t="s">
        <v>323</v>
      </c>
      <c r="J166" s="183" t="s">
        <v>1294</v>
      </c>
      <c r="K166" s="191">
        <v>2161</v>
      </c>
      <c r="L166" s="183" t="s">
        <v>1365</v>
      </c>
      <c r="M166" s="183" t="s">
        <v>530</v>
      </c>
      <c r="N166" s="183" t="s">
        <v>531</v>
      </c>
      <c r="O166" s="42"/>
      <c r="P166" s="42"/>
      <c r="Q166" s="42" t="s">
        <v>532</v>
      </c>
      <c r="R166" s="42" t="s">
        <v>533</v>
      </c>
      <c r="S166" s="114" t="str">
        <f t="shared" si="16"/>
        <v>15</v>
      </c>
      <c r="T166" s="114" t="str">
        <f t="shared" si="18"/>
        <v>HH列11</v>
      </c>
      <c r="U166" s="114" t="str">
        <f t="shared" si="17"/>
        <v>02</v>
      </c>
      <c r="V166" s="114" t="str">
        <f t="shared" si="19"/>
        <v>101</v>
      </c>
      <c r="W166" s="47"/>
      <c r="X166" s="114" t="s">
        <v>939</v>
      </c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49"/>
      <c r="HC166" s="49"/>
      <c r="HD166" s="49"/>
      <c r="HE166" s="49"/>
      <c r="HF166" s="49"/>
      <c r="HG166" s="49"/>
      <c r="HH166" s="49"/>
      <c r="HI166" s="49"/>
      <c r="HJ166" s="49"/>
      <c r="HK166" s="49"/>
      <c r="HL166" s="49"/>
      <c r="HM166" s="49"/>
      <c r="HN166" s="49"/>
      <c r="HO166" s="49"/>
      <c r="HP166" s="49"/>
      <c r="HQ166" s="49"/>
      <c r="HR166" s="49"/>
      <c r="HS166" s="49"/>
      <c r="HT166" s="49"/>
      <c r="HU166" s="49"/>
      <c r="HV166" s="49"/>
      <c r="HW166" s="49"/>
      <c r="HX166" s="49"/>
      <c r="HY166" s="49"/>
      <c r="HZ166" s="49"/>
      <c r="IA166" s="49"/>
      <c r="IB166" s="49"/>
      <c r="IC166" s="49"/>
      <c r="ID166" s="49"/>
      <c r="IE166" s="49"/>
      <c r="IF166" s="49"/>
      <c r="IG166" s="49"/>
      <c r="IH166" s="49"/>
      <c r="II166" s="49"/>
      <c r="IJ166" s="49"/>
      <c r="IK166" s="49"/>
      <c r="IL166" s="49"/>
      <c r="IM166" s="49"/>
      <c r="IN166" s="49"/>
    </row>
    <row r="167" spans="1:248" s="8" customFormat="1" ht="18" customHeight="1">
      <c r="A167" s="42">
        <v>166</v>
      </c>
      <c r="B167" s="181" t="s">
        <v>1366</v>
      </c>
      <c r="C167" s="180" t="s">
        <v>1367</v>
      </c>
      <c r="D167" s="43" t="str">
        <f t="shared" si="20"/>
        <v>性能型存储-DELL R740-性能型存储</v>
      </c>
      <c r="E167" s="183" t="s">
        <v>120</v>
      </c>
      <c r="F167" s="186" t="s">
        <v>1368</v>
      </c>
      <c r="G167" s="191">
        <v>2111</v>
      </c>
      <c r="H167" s="183" t="s">
        <v>1369</v>
      </c>
      <c r="I167" s="183" t="s">
        <v>323</v>
      </c>
      <c r="J167" s="183" t="s">
        <v>1294</v>
      </c>
      <c r="K167" s="191">
        <v>2161</v>
      </c>
      <c r="L167" s="183" t="s">
        <v>1370</v>
      </c>
      <c r="M167" s="183" t="s">
        <v>530</v>
      </c>
      <c r="N167" s="183" t="s">
        <v>531</v>
      </c>
      <c r="O167" s="42"/>
      <c r="P167" s="42"/>
      <c r="Q167" s="42" t="s">
        <v>532</v>
      </c>
      <c r="R167" s="42" t="s">
        <v>533</v>
      </c>
      <c r="S167" s="114" t="str">
        <f t="shared" si="16"/>
        <v>18</v>
      </c>
      <c r="T167" s="114" t="str">
        <f t="shared" si="18"/>
        <v>HH列11</v>
      </c>
      <c r="U167" s="114" t="str">
        <f t="shared" si="17"/>
        <v>02</v>
      </c>
      <c r="V167" s="114" t="str">
        <f t="shared" si="19"/>
        <v>101</v>
      </c>
      <c r="W167" s="47"/>
      <c r="X167" s="114" t="s">
        <v>939</v>
      </c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49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49"/>
      <c r="HC167" s="49"/>
      <c r="HD167" s="49"/>
      <c r="HE167" s="49"/>
      <c r="HF167" s="49"/>
      <c r="HG167" s="49"/>
      <c r="HH167" s="49"/>
      <c r="HI167" s="49"/>
      <c r="HJ167" s="49"/>
      <c r="HK167" s="49"/>
      <c r="HL167" s="49"/>
      <c r="HM167" s="49"/>
      <c r="HN167" s="49"/>
      <c r="HO167" s="49"/>
      <c r="HP167" s="49"/>
      <c r="HQ167" s="49"/>
      <c r="HR167" s="49"/>
      <c r="HS167" s="49"/>
      <c r="HT167" s="49"/>
      <c r="HU167" s="49"/>
      <c r="HV167" s="49"/>
      <c r="HW167" s="49"/>
      <c r="HX167" s="49"/>
      <c r="HY167" s="49"/>
      <c r="HZ167" s="49"/>
      <c r="IA167" s="49"/>
      <c r="IB167" s="49"/>
      <c r="IC167" s="49"/>
      <c r="ID167" s="49"/>
      <c r="IE167" s="49"/>
      <c r="IF167" s="49"/>
      <c r="IG167" s="49"/>
      <c r="IH167" s="49"/>
      <c r="II167" s="49"/>
      <c r="IJ167" s="49"/>
      <c r="IK167" s="49"/>
      <c r="IL167" s="49"/>
      <c r="IM167" s="49"/>
      <c r="IN167" s="49"/>
    </row>
    <row r="168" spans="1:248" s="8" customFormat="1" ht="18" customHeight="1">
      <c r="A168" s="42">
        <v>167</v>
      </c>
      <c r="B168" s="181" t="s">
        <v>1371</v>
      </c>
      <c r="C168" s="180" t="s">
        <v>1372</v>
      </c>
      <c r="D168" s="43" t="str">
        <f t="shared" si="20"/>
        <v>性能型存储-DELL R740-性能型存储</v>
      </c>
      <c r="E168" s="183" t="s">
        <v>120</v>
      </c>
      <c r="F168" s="186" t="s">
        <v>1373</v>
      </c>
      <c r="G168" s="191">
        <v>2111</v>
      </c>
      <c r="H168" s="183" t="s">
        <v>1374</v>
      </c>
      <c r="I168" s="183" t="s">
        <v>323</v>
      </c>
      <c r="J168" s="183" t="s">
        <v>1294</v>
      </c>
      <c r="K168" s="191">
        <v>2161</v>
      </c>
      <c r="L168" s="183" t="s">
        <v>1375</v>
      </c>
      <c r="M168" s="183" t="s">
        <v>530</v>
      </c>
      <c r="N168" s="183" t="s">
        <v>531</v>
      </c>
      <c r="O168" s="42"/>
      <c r="P168" s="42"/>
      <c r="Q168" s="42" t="s">
        <v>532</v>
      </c>
      <c r="R168" s="42" t="s">
        <v>533</v>
      </c>
      <c r="S168" s="114" t="str">
        <f t="shared" si="16"/>
        <v>21</v>
      </c>
      <c r="T168" s="114" t="str">
        <f t="shared" si="18"/>
        <v>HH列11</v>
      </c>
      <c r="U168" s="114" t="str">
        <f t="shared" si="17"/>
        <v>02</v>
      </c>
      <c r="V168" s="114" t="str">
        <f t="shared" si="19"/>
        <v>101</v>
      </c>
      <c r="W168" s="47"/>
      <c r="X168" s="114" t="s">
        <v>939</v>
      </c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49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49"/>
      <c r="HC168" s="49"/>
      <c r="HD168" s="49"/>
      <c r="HE168" s="49"/>
      <c r="HF168" s="49"/>
      <c r="HG168" s="49"/>
      <c r="HH168" s="49"/>
      <c r="HI168" s="49"/>
      <c r="HJ168" s="49"/>
      <c r="HK168" s="49"/>
      <c r="HL168" s="49"/>
      <c r="HM168" s="49"/>
      <c r="HN168" s="49"/>
      <c r="HO168" s="49"/>
      <c r="HP168" s="49"/>
      <c r="HQ168" s="49"/>
      <c r="HR168" s="49"/>
      <c r="HS168" s="49"/>
      <c r="HT168" s="49"/>
      <c r="HU168" s="49"/>
      <c r="HV168" s="49"/>
      <c r="HW168" s="49"/>
      <c r="HX168" s="49"/>
      <c r="HY168" s="49"/>
      <c r="HZ168" s="49"/>
      <c r="IA168" s="49"/>
      <c r="IB168" s="49"/>
      <c r="IC168" s="49"/>
      <c r="ID168" s="49"/>
      <c r="IE168" s="49"/>
      <c r="IF168" s="49"/>
      <c r="IG168" s="49"/>
      <c r="IH168" s="49"/>
      <c r="II168" s="49"/>
      <c r="IJ168" s="49"/>
      <c r="IK168" s="49"/>
      <c r="IL168" s="49"/>
      <c r="IM168" s="49"/>
      <c r="IN168" s="49"/>
    </row>
    <row r="169" spans="1:248" s="8" customFormat="1" ht="18" customHeight="1">
      <c r="A169" s="42">
        <v>168</v>
      </c>
      <c r="B169" s="181" t="s">
        <v>1376</v>
      </c>
      <c r="C169" s="180" t="s">
        <v>1377</v>
      </c>
      <c r="D169" s="43" t="str">
        <f t="shared" si="20"/>
        <v>性能型存储-DELL R740-性能型存储</v>
      </c>
      <c r="E169" s="183" t="s">
        <v>120</v>
      </c>
      <c r="F169" s="186" t="s">
        <v>1378</v>
      </c>
      <c r="G169" s="191">
        <v>2111</v>
      </c>
      <c r="H169" s="183" t="s">
        <v>1379</v>
      </c>
      <c r="I169" s="183" t="s">
        <v>323</v>
      </c>
      <c r="J169" s="183" t="s">
        <v>1294</v>
      </c>
      <c r="K169" s="191">
        <v>2161</v>
      </c>
      <c r="L169" s="183" t="s">
        <v>1380</v>
      </c>
      <c r="M169" s="183" t="s">
        <v>530</v>
      </c>
      <c r="N169" s="183" t="s">
        <v>531</v>
      </c>
      <c r="O169" s="42"/>
      <c r="P169" s="42"/>
      <c r="Q169" s="42" t="s">
        <v>532</v>
      </c>
      <c r="R169" s="42" t="s">
        <v>533</v>
      </c>
      <c r="S169" s="114" t="str">
        <f t="shared" si="16"/>
        <v>03</v>
      </c>
      <c r="T169" s="114" t="str">
        <f t="shared" si="18"/>
        <v>HH列10</v>
      </c>
      <c r="U169" s="114" t="str">
        <f t="shared" si="17"/>
        <v>02</v>
      </c>
      <c r="V169" s="114" t="str">
        <f t="shared" si="19"/>
        <v>101</v>
      </c>
      <c r="W169" s="47"/>
      <c r="X169" s="114" t="s">
        <v>939</v>
      </c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49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49"/>
      <c r="HC169" s="49"/>
      <c r="HD169" s="49"/>
      <c r="HE169" s="49"/>
      <c r="HF169" s="49"/>
      <c r="HG169" s="49"/>
      <c r="HH169" s="49"/>
      <c r="HI169" s="49"/>
      <c r="HJ169" s="49"/>
      <c r="HK169" s="49"/>
      <c r="HL169" s="49"/>
      <c r="HM169" s="49"/>
      <c r="HN169" s="49"/>
      <c r="HO169" s="49"/>
      <c r="HP169" s="49"/>
      <c r="HQ169" s="49"/>
      <c r="HR169" s="49"/>
      <c r="HS169" s="49"/>
      <c r="HT169" s="49"/>
      <c r="HU169" s="49"/>
      <c r="HV169" s="49"/>
      <c r="HW169" s="49"/>
      <c r="HX169" s="49"/>
      <c r="HY169" s="49"/>
      <c r="HZ169" s="49"/>
      <c r="IA169" s="49"/>
      <c r="IB169" s="49"/>
      <c r="IC169" s="49"/>
      <c r="ID169" s="49"/>
      <c r="IE169" s="49"/>
      <c r="IF169" s="49"/>
      <c r="IG169" s="49"/>
      <c r="IH169" s="49"/>
      <c r="II169" s="49"/>
      <c r="IJ169" s="49"/>
      <c r="IK169" s="49"/>
      <c r="IL169" s="49"/>
      <c r="IM169" s="49"/>
      <c r="IN169" s="49"/>
    </row>
    <row r="170" spans="1:248" s="8" customFormat="1" ht="18" customHeight="1">
      <c r="A170" s="42">
        <v>169</v>
      </c>
      <c r="B170" s="181" t="s">
        <v>1381</v>
      </c>
      <c r="C170" s="180" t="s">
        <v>1382</v>
      </c>
      <c r="D170" s="43" t="str">
        <f t="shared" si="20"/>
        <v>性能型存储-DELL R740-性能型存储</v>
      </c>
      <c r="E170" s="183" t="s">
        <v>120</v>
      </c>
      <c r="F170" s="186" t="s">
        <v>1383</v>
      </c>
      <c r="G170" s="191">
        <v>2111</v>
      </c>
      <c r="H170" s="183" t="s">
        <v>1384</v>
      </c>
      <c r="I170" s="183" t="s">
        <v>323</v>
      </c>
      <c r="J170" s="183" t="s">
        <v>1294</v>
      </c>
      <c r="K170" s="191">
        <v>2161</v>
      </c>
      <c r="L170" s="183" t="s">
        <v>1385</v>
      </c>
      <c r="M170" s="183" t="s">
        <v>530</v>
      </c>
      <c r="N170" s="183" t="s">
        <v>531</v>
      </c>
      <c r="O170" s="42"/>
      <c r="P170" s="42"/>
      <c r="Q170" s="42" t="s">
        <v>532</v>
      </c>
      <c r="R170" s="42" t="s">
        <v>533</v>
      </c>
      <c r="S170" s="114" t="str">
        <f t="shared" si="16"/>
        <v>06</v>
      </c>
      <c r="T170" s="114" t="str">
        <f t="shared" si="18"/>
        <v>HH列10</v>
      </c>
      <c r="U170" s="114" t="str">
        <f t="shared" si="17"/>
        <v>02</v>
      </c>
      <c r="V170" s="114" t="str">
        <f t="shared" si="19"/>
        <v>101</v>
      </c>
      <c r="W170" s="47"/>
      <c r="X170" s="114" t="s">
        <v>939</v>
      </c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49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49"/>
      <c r="HC170" s="49"/>
      <c r="HD170" s="49"/>
      <c r="HE170" s="49"/>
      <c r="HF170" s="49"/>
      <c r="HG170" s="49"/>
      <c r="HH170" s="49"/>
      <c r="HI170" s="49"/>
      <c r="HJ170" s="49"/>
      <c r="HK170" s="49"/>
      <c r="HL170" s="49"/>
      <c r="HM170" s="49"/>
      <c r="HN170" s="49"/>
      <c r="HO170" s="49"/>
      <c r="HP170" s="49"/>
      <c r="HQ170" s="49"/>
      <c r="HR170" s="49"/>
      <c r="HS170" s="49"/>
      <c r="HT170" s="49"/>
      <c r="HU170" s="49"/>
      <c r="HV170" s="49"/>
      <c r="HW170" s="49"/>
      <c r="HX170" s="49"/>
      <c r="HY170" s="49"/>
      <c r="HZ170" s="49"/>
      <c r="IA170" s="49"/>
      <c r="IB170" s="49"/>
      <c r="IC170" s="49"/>
      <c r="ID170" s="49"/>
      <c r="IE170" s="49"/>
      <c r="IF170" s="49"/>
      <c r="IG170" s="49"/>
      <c r="IH170" s="49"/>
      <c r="II170" s="49"/>
      <c r="IJ170" s="49"/>
      <c r="IK170" s="49"/>
      <c r="IL170" s="49"/>
      <c r="IM170" s="49"/>
      <c r="IN170" s="49"/>
    </row>
    <row r="171" spans="1:248" s="8" customFormat="1" ht="18" customHeight="1">
      <c r="A171" s="42">
        <v>170</v>
      </c>
      <c r="B171" s="181" t="s">
        <v>1386</v>
      </c>
      <c r="C171" s="180" t="s">
        <v>1387</v>
      </c>
      <c r="D171" s="43" t="str">
        <f t="shared" si="20"/>
        <v>性能型存储-DELL R740-性能型存储</v>
      </c>
      <c r="E171" s="183" t="s">
        <v>120</v>
      </c>
      <c r="F171" s="186" t="s">
        <v>1388</v>
      </c>
      <c r="G171" s="191">
        <v>2111</v>
      </c>
      <c r="H171" s="183" t="s">
        <v>1389</v>
      </c>
      <c r="I171" s="183" t="s">
        <v>323</v>
      </c>
      <c r="J171" s="183" t="s">
        <v>1294</v>
      </c>
      <c r="K171" s="191">
        <v>2161</v>
      </c>
      <c r="L171" s="183" t="s">
        <v>1390</v>
      </c>
      <c r="M171" s="183" t="s">
        <v>530</v>
      </c>
      <c r="N171" s="183" t="s">
        <v>531</v>
      </c>
      <c r="O171" s="42"/>
      <c r="P171" s="42"/>
      <c r="Q171" s="42" t="s">
        <v>532</v>
      </c>
      <c r="R171" s="42" t="s">
        <v>533</v>
      </c>
      <c r="S171" s="114" t="str">
        <f t="shared" si="16"/>
        <v>09</v>
      </c>
      <c r="T171" s="114" t="str">
        <f t="shared" si="18"/>
        <v>HH列10</v>
      </c>
      <c r="U171" s="114" t="str">
        <f t="shared" si="17"/>
        <v>02</v>
      </c>
      <c r="V171" s="114" t="str">
        <f t="shared" si="19"/>
        <v>101</v>
      </c>
      <c r="W171" s="47"/>
      <c r="X171" s="114" t="s">
        <v>939</v>
      </c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  <c r="GA171" s="49"/>
      <c r="GB171" s="49"/>
      <c r="GC171" s="49"/>
      <c r="GD171" s="49"/>
      <c r="GE171" s="49"/>
      <c r="GF171" s="49"/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49"/>
      <c r="HC171" s="49"/>
      <c r="HD171" s="49"/>
      <c r="HE171" s="49"/>
      <c r="HF171" s="49"/>
      <c r="HG171" s="49"/>
      <c r="HH171" s="49"/>
      <c r="HI171" s="49"/>
      <c r="HJ171" s="49"/>
      <c r="HK171" s="49"/>
      <c r="HL171" s="49"/>
      <c r="HM171" s="49"/>
      <c r="HN171" s="49"/>
      <c r="HO171" s="49"/>
      <c r="HP171" s="49"/>
      <c r="HQ171" s="49"/>
      <c r="HR171" s="49"/>
      <c r="HS171" s="49"/>
      <c r="HT171" s="49"/>
      <c r="HU171" s="49"/>
      <c r="HV171" s="49"/>
      <c r="HW171" s="49"/>
      <c r="HX171" s="49"/>
      <c r="HY171" s="49"/>
      <c r="HZ171" s="49"/>
      <c r="IA171" s="49"/>
      <c r="IB171" s="49"/>
      <c r="IC171" s="49"/>
      <c r="ID171" s="49"/>
      <c r="IE171" s="49"/>
      <c r="IF171" s="49"/>
      <c r="IG171" s="49"/>
      <c r="IH171" s="49"/>
      <c r="II171" s="49"/>
      <c r="IJ171" s="49"/>
      <c r="IK171" s="49"/>
      <c r="IL171" s="49"/>
      <c r="IM171" s="49"/>
      <c r="IN171" s="49"/>
    </row>
    <row r="172" spans="1:248" s="8" customFormat="1" ht="18" customHeight="1">
      <c r="A172" s="42">
        <v>171</v>
      </c>
      <c r="B172" s="181" t="s">
        <v>1391</v>
      </c>
      <c r="C172" s="180" t="s">
        <v>1392</v>
      </c>
      <c r="D172" s="43" t="str">
        <f t="shared" si="20"/>
        <v>性能型存储-DELL R740-性能型存储</v>
      </c>
      <c r="E172" s="183" t="s">
        <v>120</v>
      </c>
      <c r="F172" s="186" t="s">
        <v>1393</v>
      </c>
      <c r="G172" s="191">
        <v>2111</v>
      </c>
      <c r="H172" s="183" t="s">
        <v>1394</v>
      </c>
      <c r="I172" s="183" t="s">
        <v>323</v>
      </c>
      <c r="J172" s="183" t="s">
        <v>1294</v>
      </c>
      <c r="K172" s="191">
        <v>2161</v>
      </c>
      <c r="L172" s="183" t="s">
        <v>1395</v>
      </c>
      <c r="M172" s="183" t="s">
        <v>530</v>
      </c>
      <c r="N172" s="183" t="s">
        <v>531</v>
      </c>
      <c r="O172" s="42"/>
      <c r="P172" s="42"/>
      <c r="Q172" s="42" t="s">
        <v>532</v>
      </c>
      <c r="R172" s="42" t="s">
        <v>533</v>
      </c>
      <c r="S172" s="114" t="str">
        <f t="shared" si="16"/>
        <v>12</v>
      </c>
      <c r="T172" s="114" t="str">
        <f t="shared" si="18"/>
        <v>HH列10</v>
      </c>
      <c r="U172" s="114" t="str">
        <f t="shared" si="17"/>
        <v>02</v>
      </c>
      <c r="V172" s="114" t="str">
        <f t="shared" si="19"/>
        <v>101</v>
      </c>
      <c r="W172" s="47"/>
      <c r="X172" s="114" t="s">
        <v>939</v>
      </c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  <c r="GA172" s="49"/>
      <c r="GB172" s="49"/>
      <c r="GC172" s="49"/>
      <c r="GD172" s="49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49"/>
      <c r="HC172" s="49"/>
      <c r="HD172" s="49"/>
      <c r="HE172" s="49"/>
      <c r="HF172" s="49"/>
      <c r="HG172" s="49"/>
      <c r="HH172" s="49"/>
      <c r="HI172" s="49"/>
      <c r="HJ172" s="49"/>
      <c r="HK172" s="49"/>
      <c r="HL172" s="49"/>
      <c r="HM172" s="49"/>
      <c r="HN172" s="49"/>
      <c r="HO172" s="49"/>
      <c r="HP172" s="49"/>
      <c r="HQ172" s="49"/>
      <c r="HR172" s="49"/>
      <c r="HS172" s="49"/>
      <c r="HT172" s="49"/>
      <c r="HU172" s="49"/>
      <c r="HV172" s="49"/>
      <c r="HW172" s="49"/>
      <c r="HX172" s="49"/>
      <c r="HY172" s="49"/>
      <c r="HZ172" s="49"/>
      <c r="IA172" s="49"/>
      <c r="IB172" s="49"/>
      <c r="IC172" s="49"/>
      <c r="ID172" s="49"/>
      <c r="IE172" s="49"/>
      <c r="IF172" s="49"/>
      <c r="IG172" s="49"/>
      <c r="IH172" s="49"/>
      <c r="II172" s="49"/>
      <c r="IJ172" s="49"/>
      <c r="IK172" s="49"/>
      <c r="IL172" s="49"/>
      <c r="IM172" s="49"/>
      <c r="IN172" s="49"/>
    </row>
    <row r="173" spans="1:248" s="8" customFormat="1" ht="18" customHeight="1">
      <c r="A173" s="42">
        <v>172</v>
      </c>
      <c r="B173" s="181" t="s">
        <v>1396</v>
      </c>
      <c r="C173" s="180" t="s">
        <v>1397</v>
      </c>
      <c r="D173" s="43" t="str">
        <f t="shared" si="20"/>
        <v>性能型存储-DELL R740-性能型存储</v>
      </c>
      <c r="E173" s="183" t="s">
        <v>120</v>
      </c>
      <c r="F173" s="186" t="s">
        <v>1398</v>
      </c>
      <c r="G173" s="191">
        <v>2111</v>
      </c>
      <c r="H173" s="183" t="s">
        <v>1399</v>
      </c>
      <c r="I173" s="183" t="s">
        <v>323</v>
      </c>
      <c r="J173" s="183" t="s">
        <v>1294</v>
      </c>
      <c r="K173" s="191">
        <v>2161</v>
      </c>
      <c r="L173" s="183" t="s">
        <v>1400</v>
      </c>
      <c r="M173" s="183" t="s">
        <v>530</v>
      </c>
      <c r="N173" s="183" t="s">
        <v>531</v>
      </c>
      <c r="O173" s="42"/>
      <c r="P173" s="42"/>
      <c r="Q173" s="42" t="s">
        <v>532</v>
      </c>
      <c r="R173" s="42" t="s">
        <v>533</v>
      </c>
      <c r="S173" s="114" t="str">
        <f t="shared" si="16"/>
        <v>15</v>
      </c>
      <c r="T173" s="114" t="str">
        <f t="shared" si="18"/>
        <v>HH列10</v>
      </c>
      <c r="U173" s="114" t="str">
        <f t="shared" si="17"/>
        <v>02</v>
      </c>
      <c r="V173" s="114" t="str">
        <f t="shared" si="19"/>
        <v>101</v>
      </c>
      <c r="W173" s="47"/>
      <c r="X173" s="114" t="s">
        <v>939</v>
      </c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49"/>
      <c r="GE173" s="49"/>
      <c r="GF173" s="49"/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49"/>
      <c r="HC173" s="49"/>
      <c r="HD173" s="49"/>
      <c r="HE173" s="49"/>
      <c r="HF173" s="49"/>
      <c r="HG173" s="49"/>
      <c r="HH173" s="49"/>
      <c r="HI173" s="49"/>
      <c r="HJ173" s="49"/>
      <c r="HK173" s="49"/>
      <c r="HL173" s="49"/>
      <c r="HM173" s="49"/>
      <c r="HN173" s="49"/>
      <c r="HO173" s="49"/>
      <c r="HP173" s="49"/>
      <c r="HQ173" s="49"/>
      <c r="HR173" s="49"/>
      <c r="HS173" s="49"/>
      <c r="HT173" s="49"/>
      <c r="HU173" s="49"/>
      <c r="HV173" s="49"/>
      <c r="HW173" s="49"/>
      <c r="HX173" s="49"/>
      <c r="HY173" s="49"/>
      <c r="HZ173" s="49"/>
      <c r="IA173" s="49"/>
      <c r="IB173" s="49"/>
      <c r="IC173" s="49"/>
      <c r="ID173" s="49"/>
      <c r="IE173" s="49"/>
      <c r="IF173" s="49"/>
      <c r="IG173" s="49"/>
      <c r="IH173" s="49"/>
      <c r="II173" s="49"/>
      <c r="IJ173" s="49"/>
      <c r="IK173" s="49"/>
      <c r="IL173" s="49"/>
      <c r="IM173" s="49"/>
      <c r="IN173" s="49"/>
    </row>
    <row r="174" spans="1:248" s="8" customFormat="1" ht="18" customHeight="1">
      <c r="A174" s="42">
        <v>173</v>
      </c>
      <c r="B174" s="181" t="s">
        <v>1401</v>
      </c>
      <c r="C174" s="180" t="s">
        <v>1402</v>
      </c>
      <c r="D174" s="43" t="str">
        <f t="shared" si="20"/>
        <v>性能型存储-DELL R740-性能型存储</v>
      </c>
      <c r="E174" s="183" t="s">
        <v>120</v>
      </c>
      <c r="F174" s="186" t="s">
        <v>1403</v>
      </c>
      <c r="G174" s="191">
        <v>2111</v>
      </c>
      <c r="H174" s="183" t="s">
        <v>1404</v>
      </c>
      <c r="I174" s="183" t="s">
        <v>323</v>
      </c>
      <c r="J174" s="183" t="s">
        <v>1294</v>
      </c>
      <c r="K174" s="191">
        <v>2161</v>
      </c>
      <c r="L174" s="183" t="s">
        <v>1405</v>
      </c>
      <c r="M174" s="183" t="s">
        <v>530</v>
      </c>
      <c r="N174" s="183" t="s">
        <v>531</v>
      </c>
      <c r="O174" s="42"/>
      <c r="P174" s="42"/>
      <c r="Q174" s="42" t="s">
        <v>532</v>
      </c>
      <c r="R174" s="42" t="s">
        <v>533</v>
      </c>
      <c r="S174" s="114" t="str">
        <f t="shared" si="16"/>
        <v>18</v>
      </c>
      <c r="T174" s="114" t="str">
        <f t="shared" si="18"/>
        <v>HH列10</v>
      </c>
      <c r="U174" s="114" t="str">
        <f t="shared" si="17"/>
        <v>02</v>
      </c>
      <c r="V174" s="114" t="str">
        <f t="shared" si="19"/>
        <v>101</v>
      </c>
      <c r="W174" s="47"/>
      <c r="X174" s="114" t="s">
        <v>939</v>
      </c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49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49"/>
      <c r="HC174" s="49"/>
      <c r="HD174" s="49"/>
      <c r="HE174" s="49"/>
      <c r="HF174" s="49"/>
      <c r="HG174" s="49"/>
      <c r="HH174" s="49"/>
      <c r="HI174" s="49"/>
      <c r="HJ174" s="49"/>
      <c r="HK174" s="49"/>
      <c r="HL174" s="49"/>
      <c r="HM174" s="49"/>
      <c r="HN174" s="49"/>
      <c r="HO174" s="49"/>
      <c r="HP174" s="49"/>
      <c r="HQ174" s="49"/>
      <c r="HR174" s="49"/>
      <c r="HS174" s="49"/>
      <c r="HT174" s="49"/>
      <c r="HU174" s="49"/>
      <c r="HV174" s="49"/>
      <c r="HW174" s="49"/>
      <c r="HX174" s="49"/>
      <c r="HY174" s="49"/>
      <c r="HZ174" s="49"/>
      <c r="IA174" s="49"/>
      <c r="IB174" s="49"/>
      <c r="IC174" s="49"/>
      <c r="ID174" s="49"/>
      <c r="IE174" s="49"/>
      <c r="IF174" s="49"/>
      <c r="IG174" s="49"/>
      <c r="IH174" s="49"/>
      <c r="II174" s="49"/>
      <c r="IJ174" s="49"/>
      <c r="IK174" s="49"/>
      <c r="IL174" s="49"/>
      <c r="IM174" s="49"/>
      <c r="IN174" s="49"/>
    </row>
    <row r="175" spans="1:248" s="8" customFormat="1" ht="18" customHeight="1">
      <c r="A175" s="42">
        <v>174</v>
      </c>
      <c r="B175" s="181" t="s">
        <v>1406</v>
      </c>
      <c r="C175" s="180" t="s">
        <v>1407</v>
      </c>
      <c r="D175" s="43" t="str">
        <f t="shared" si="20"/>
        <v>性能型存储-DELL R740-性能型存储</v>
      </c>
      <c r="E175" s="183" t="s">
        <v>120</v>
      </c>
      <c r="F175" s="186" t="s">
        <v>1408</v>
      </c>
      <c r="G175" s="191">
        <v>2111</v>
      </c>
      <c r="H175" s="183" t="s">
        <v>1409</v>
      </c>
      <c r="I175" s="183" t="s">
        <v>323</v>
      </c>
      <c r="J175" s="183" t="s">
        <v>1294</v>
      </c>
      <c r="K175" s="191">
        <v>2161</v>
      </c>
      <c r="L175" s="183" t="s">
        <v>1410</v>
      </c>
      <c r="M175" s="183" t="s">
        <v>530</v>
      </c>
      <c r="N175" s="183" t="s">
        <v>531</v>
      </c>
      <c r="O175" s="42"/>
      <c r="P175" s="42"/>
      <c r="Q175" s="42" t="s">
        <v>532</v>
      </c>
      <c r="R175" s="42" t="s">
        <v>533</v>
      </c>
      <c r="S175" s="114" t="str">
        <f t="shared" si="16"/>
        <v>21</v>
      </c>
      <c r="T175" s="114" t="str">
        <f t="shared" si="18"/>
        <v>HH列10</v>
      </c>
      <c r="U175" s="114" t="str">
        <f t="shared" si="17"/>
        <v>02</v>
      </c>
      <c r="V175" s="114" t="str">
        <f t="shared" si="19"/>
        <v>101</v>
      </c>
      <c r="W175" s="47"/>
      <c r="X175" s="114" t="s">
        <v>939</v>
      </c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49"/>
      <c r="HC175" s="49"/>
      <c r="HD175" s="49"/>
      <c r="HE175" s="49"/>
      <c r="HF175" s="49"/>
      <c r="HG175" s="49"/>
      <c r="HH175" s="49"/>
      <c r="HI175" s="49"/>
      <c r="HJ175" s="49"/>
      <c r="HK175" s="49"/>
      <c r="HL175" s="49"/>
      <c r="HM175" s="49"/>
      <c r="HN175" s="49"/>
      <c r="HO175" s="49"/>
      <c r="HP175" s="49"/>
      <c r="HQ175" s="49"/>
      <c r="HR175" s="49"/>
      <c r="HS175" s="49"/>
      <c r="HT175" s="49"/>
      <c r="HU175" s="49"/>
      <c r="HV175" s="49"/>
      <c r="HW175" s="49"/>
      <c r="HX175" s="49"/>
      <c r="HY175" s="49"/>
      <c r="HZ175" s="49"/>
      <c r="IA175" s="49"/>
      <c r="IB175" s="49"/>
      <c r="IC175" s="49"/>
      <c r="ID175" s="49"/>
      <c r="IE175" s="49"/>
      <c r="IF175" s="49"/>
      <c r="IG175" s="49"/>
      <c r="IH175" s="49"/>
      <c r="II175" s="49"/>
      <c r="IJ175" s="49"/>
      <c r="IK175" s="49"/>
      <c r="IL175" s="49"/>
      <c r="IM175" s="49"/>
      <c r="IN175" s="49"/>
    </row>
    <row r="176" spans="1:248" s="8" customFormat="1" ht="18" customHeight="1">
      <c r="A176" s="42">
        <v>175</v>
      </c>
      <c r="B176" s="181" t="s">
        <v>1411</v>
      </c>
      <c r="C176" s="180" t="s">
        <v>1412</v>
      </c>
      <c r="D176" s="43" t="str">
        <f t="shared" si="20"/>
        <v>性能型存储-DELL R740-性能型存储</v>
      </c>
      <c r="E176" s="183" t="s">
        <v>120</v>
      </c>
      <c r="F176" s="186" t="s">
        <v>1413</v>
      </c>
      <c r="G176" s="191">
        <v>2111</v>
      </c>
      <c r="H176" s="183" t="s">
        <v>1414</v>
      </c>
      <c r="I176" s="183" t="s">
        <v>323</v>
      </c>
      <c r="J176" s="183" t="s">
        <v>1294</v>
      </c>
      <c r="K176" s="191">
        <v>2161</v>
      </c>
      <c r="L176" s="183" t="s">
        <v>1415</v>
      </c>
      <c r="M176" s="183" t="s">
        <v>530</v>
      </c>
      <c r="N176" s="183" t="s">
        <v>531</v>
      </c>
      <c r="O176" s="42"/>
      <c r="P176" s="42"/>
      <c r="Q176" s="42" t="s">
        <v>532</v>
      </c>
      <c r="R176" s="42" t="s">
        <v>533</v>
      </c>
      <c r="S176" s="114" t="str">
        <f t="shared" si="16"/>
        <v>03</v>
      </c>
      <c r="T176" s="114" t="str">
        <f t="shared" si="18"/>
        <v>HH列09</v>
      </c>
      <c r="U176" s="114" t="str">
        <f t="shared" si="17"/>
        <v>02</v>
      </c>
      <c r="V176" s="114" t="str">
        <f t="shared" si="19"/>
        <v>101</v>
      </c>
      <c r="W176" s="47"/>
      <c r="X176" s="114" t="s">
        <v>939</v>
      </c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49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49"/>
      <c r="HC176" s="49"/>
      <c r="HD176" s="49"/>
      <c r="HE176" s="49"/>
      <c r="HF176" s="49"/>
      <c r="HG176" s="49"/>
      <c r="HH176" s="49"/>
      <c r="HI176" s="49"/>
      <c r="HJ176" s="49"/>
      <c r="HK176" s="49"/>
      <c r="HL176" s="49"/>
      <c r="HM176" s="49"/>
      <c r="HN176" s="49"/>
      <c r="HO176" s="49"/>
      <c r="HP176" s="49"/>
      <c r="HQ176" s="49"/>
      <c r="HR176" s="49"/>
      <c r="HS176" s="49"/>
      <c r="HT176" s="49"/>
      <c r="HU176" s="49"/>
      <c r="HV176" s="49"/>
      <c r="HW176" s="49"/>
      <c r="HX176" s="49"/>
      <c r="HY176" s="49"/>
      <c r="HZ176" s="49"/>
      <c r="IA176" s="49"/>
      <c r="IB176" s="49"/>
      <c r="IC176" s="49"/>
      <c r="ID176" s="49"/>
      <c r="IE176" s="49"/>
      <c r="IF176" s="49"/>
      <c r="IG176" s="49"/>
      <c r="IH176" s="49"/>
      <c r="II176" s="49"/>
      <c r="IJ176" s="49"/>
      <c r="IK176" s="49"/>
      <c r="IL176" s="49"/>
      <c r="IM176" s="49"/>
      <c r="IN176" s="49"/>
    </row>
    <row r="177" spans="1:248" s="8" customFormat="1" ht="18" customHeight="1">
      <c r="A177" s="42">
        <v>176</v>
      </c>
      <c r="B177" s="181" t="s">
        <v>1416</v>
      </c>
      <c r="C177" s="180" t="s">
        <v>1417</v>
      </c>
      <c r="D177" s="43" t="str">
        <f t="shared" si="20"/>
        <v>性能型存储-DELL R740-性能型存储</v>
      </c>
      <c r="E177" s="183" t="s">
        <v>120</v>
      </c>
      <c r="F177" s="186" t="s">
        <v>1418</v>
      </c>
      <c r="G177" s="191">
        <v>2111</v>
      </c>
      <c r="H177" s="183" t="s">
        <v>1419</v>
      </c>
      <c r="I177" s="183" t="s">
        <v>323</v>
      </c>
      <c r="J177" s="183" t="s">
        <v>1294</v>
      </c>
      <c r="K177" s="191">
        <v>2161</v>
      </c>
      <c r="L177" s="183" t="s">
        <v>1420</v>
      </c>
      <c r="M177" s="183" t="s">
        <v>530</v>
      </c>
      <c r="N177" s="183" t="s">
        <v>531</v>
      </c>
      <c r="O177" s="42"/>
      <c r="P177" s="42"/>
      <c r="Q177" s="42" t="s">
        <v>532</v>
      </c>
      <c r="R177" s="42" t="s">
        <v>533</v>
      </c>
      <c r="S177" s="114" t="str">
        <f t="shared" si="16"/>
        <v>06</v>
      </c>
      <c r="T177" s="114" t="str">
        <f t="shared" si="18"/>
        <v>HH列09</v>
      </c>
      <c r="U177" s="114" t="str">
        <f t="shared" si="17"/>
        <v>02</v>
      </c>
      <c r="V177" s="114" t="str">
        <f t="shared" si="19"/>
        <v>101</v>
      </c>
      <c r="W177" s="47"/>
      <c r="X177" s="114" t="s">
        <v>939</v>
      </c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49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49"/>
      <c r="HC177" s="49"/>
      <c r="HD177" s="49"/>
      <c r="HE177" s="49"/>
      <c r="HF177" s="49"/>
      <c r="HG177" s="49"/>
      <c r="HH177" s="49"/>
      <c r="HI177" s="49"/>
      <c r="HJ177" s="49"/>
      <c r="HK177" s="49"/>
      <c r="HL177" s="49"/>
      <c r="HM177" s="49"/>
      <c r="HN177" s="49"/>
      <c r="HO177" s="49"/>
      <c r="HP177" s="49"/>
      <c r="HQ177" s="49"/>
      <c r="HR177" s="49"/>
      <c r="HS177" s="49"/>
      <c r="HT177" s="49"/>
      <c r="HU177" s="49"/>
      <c r="HV177" s="49"/>
      <c r="HW177" s="49"/>
      <c r="HX177" s="49"/>
      <c r="HY177" s="49"/>
      <c r="HZ177" s="49"/>
      <c r="IA177" s="49"/>
      <c r="IB177" s="49"/>
      <c r="IC177" s="49"/>
      <c r="ID177" s="49"/>
      <c r="IE177" s="49"/>
      <c r="IF177" s="49"/>
      <c r="IG177" s="49"/>
      <c r="IH177" s="49"/>
      <c r="II177" s="49"/>
      <c r="IJ177" s="49"/>
      <c r="IK177" s="49"/>
      <c r="IL177" s="49"/>
      <c r="IM177" s="49"/>
      <c r="IN177" s="49"/>
    </row>
    <row r="178" spans="1:248" s="8" customFormat="1" ht="18" customHeight="1">
      <c r="A178" s="42">
        <v>177</v>
      </c>
      <c r="B178" s="181" t="s">
        <v>1421</v>
      </c>
      <c r="C178" s="180" t="s">
        <v>1422</v>
      </c>
      <c r="D178" s="43" t="str">
        <f t="shared" si="20"/>
        <v>性能型存储-DELL R740-性能型存储</v>
      </c>
      <c r="E178" s="183" t="s">
        <v>120</v>
      </c>
      <c r="F178" s="186" t="s">
        <v>1423</v>
      </c>
      <c r="G178" s="191">
        <v>2111</v>
      </c>
      <c r="H178" s="183" t="s">
        <v>1424</v>
      </c>
      <c r="I178" s="183" t="s">
        <v>323</v>
      </c>
      <c r="J178" s="183" t="s">
        <v>1294</v>
      </c>
      <c r="K178" s="191">
        <v>2161</v>
      </c>
      <c r="L178" s="183" t="s">
        <v>1425</v>
      </c>
      <c r="M178" s="183" t="s">
        <v>530</v>
      </c>
      <c r="N178" s="183" t="s">
        <v>531</v>
      </c>
      <c r="O178" s="42"/>
      <c r="P178" s="42"/>
      <c r="Q178" s="42" t="s">
        <v>532</v>
      </c>
      <c r="R178" s="42" t="s">
        <v>533</v>
      </c>
      <c r="S178" s="114" t="str">
        <f t="shared" si="16"/>
        <v>09</v>
      </c>
      <c r="T178" s="114" t="str">
        <f t="shared" si="18"/>
        <v>HH列09</v>
      </c>
      <c r="U178" s="114" t="str">
        <f t="shared" si="17"/>
        <v>02</v>
      </c>
      <c r="V178" s="114" t="str">
        <f t="shared" si="19"/>
        <v>101</v>
      </c>
      <c r="W178" s="47"/>
      <c r="X178" s="114" t="s">
        <v>939</v>
      </c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49"/>
      <c r="GE178" s="49"/>
      <c r="GF178" s="49"/>
      <c r="GG178" s="49"/>
      <c r="GH178" s="49"/>
      <c r="GI178" s="49"/>
      <c r="GJ178" s="49"/>
      <c r="GK178" s="49"/>
      <c r="GL178" s="49"/>
      <c r="GM178" s="49"/>
      <c r="GN178" s="49"/>
      <c r="GO178" s="49"/>
      <c r="GP178" s="49"/>
      <c r="GQ178" s="49"/>
      <c r="GR178" s="49"/>
      <c r="GS178" s="49"/>
      <c r="GT178" s="49"/>
      <c r="GU178" s="49"/>
      <c r="GV178" s="49"/>
      <c r="GW178" s="49"/>
      <c r="GX178" s="49"/>
      <c r="GY178" s="49"/>
      <c r="GZ178" s="49"/>
      <c r="HA178" s="49"/>
      <c r="HB178" s="49"/>
      <c r="HC178" s="49"/>
      <c r="HD178" s="49"/>
      <c r="HE178" s="49"/>
      <c r="HF178" s="49"/>
      <c r="HG178" s="49"/>
      <c r="HH178" s="49"/>
      <c r="HI178" s="49"/>
      <c r="HJ178" s="49"/>
      <c r="HK178" s="49"/>
      <c r="HL178" s="49"/>
      <c r="HM178" s="49"/>
      <c r="HN178" s="49"/>
      <c r="HO178" s="49"/>
      <c r="HP178" s="49"/>
      <c r="HQ178" s="49"/>
      <c r="HR178" s="49"/>
      <c r="HS178" s="49"/>
      <c r="HT178" s="49"/>
      <c r="HU178" s="49"/>
      <c r="HV178" s="49"/>
      <c r="HW178" s="49"/>
      <c r="HX178" s="49"/>
      <c r="HY178" s="49"/>
      <c r="HZ178" s="49"/>
      <c r="IA178" s="49"/>
      <c r="IB178" s="49"/>
      <c r="IC178" s="49"/>
      <c r="ID178" s="49"/>
      <c r="IE178" s="49"/>
      <c r="IF178" s="49"/>
      <c r="IG178" s="49"/>
      <c r="IH178" s="49"/>
      <c r="II178" s="49"/>
      <c r="IJ178" s="49"/>
      <c r="IK178" s="49"/>
      <c r="IL178" s="49"/>
      <c r="IM178" s="49"/>
      <c r="IN178" s="49"/>
    </row>
    <row r="179" spans="1:248" s="8" customFormat="1" ht="18" customHeight="1">
      <c r="A179" s="42">
        <v>178</v>
      </c>
      <c r="B179" s="181" t="s">
        <v>1426</v>
      </c>
      <c r="C179" s="180" t="s">
        <v>1427</v>
      </c>
      <c r="D179" s="43" t="str">
        <f t="shared" si="20"/>
        <v>性能型存储-DELL R740-性能型存储</v>
      </c>
      <c r="E179" s="183" t="s">
        <v>120</v>
      </c>
      <c r="F179" s="186" t="s">
        <v>1428</v>
      </c>
      <c r="G179" s="191">
        <v>2111</v>
      </c>
      <c r="H179" s="183" t="s">
        <v>1429</v>
      </c>
      <c r="I179" s="183" t="s">
        <v>323</v>
      </c>
      <c r="J179" s="183" t="s">
        <v>1294</v>
      </c>
      <c r="K179" s="191">
        <v>2161</v>
      </c>
      <c r="L179" s="183" t="s">
        <v>1430</v>
      </c>
      <c r="M179" s="183" t="s">
        <v>530</v>
      </c>
      <c r="N179" s="183" t="s">
        <v>531</v>
      </c>
      <c r="O179" s="42"/>
      <c r="P179" s="42"/>
      <c r="Q179" s="42" t="s">
        <v>532</v>
      </c>
      <c r="R179" s="42" t="s">
        <v>533</v>
      </c>
      <c r="S179" s="114" t="str">
        <f t="shared" si="16"/>
        <v>12</v>
      </c>
      <c r="T179" s="114" t="str">
        <f t="shared" si="18"/>
        <v>HH列09</v>
      </c>
      <c r="U179" s="114" t="str">
        <f t="shared" si="17"/>
        <v>02</v>
      </c>
      <c r="V179" s="114" t="str">
        <f t="shared" si="19"/>
        <v>101</v>
      </c>
      <c r="W179" s="47"/>
      <c r="X179" s="114" t="s">
        <v>939</v>
      </c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</row>
    <row r="180" spans="1:248" s="8" customFormat="1" ht="18" customHeight="1">
      <c r="A180" s="42">
        <v>179</v>
      </c>
      <c r="B180" s="181" t="s">
        <v>1431</v>
      </c>
      <c r="C180" s="180" t="s">
        <v>1432</v>
      </c>
      <c r="D180" s="43" t="str">
        <f t="shared" si="20"/>
        <v>性能型存储-DELL R740-性能型存储</v>
      </c>
      <c r="E180" s="183" t="s">
        <v>120</v>
      </c>
      <c r="F180" s="186" t="s">
        <v>1433</v>
      </c>
      <c r="G180" s="191">
        <v>2111</v>
      </c>
      <c r="H180" s="183" t="s">
        <v>1434</v>
      </c>
      <c r="I180" s="183" t="s">
        <v>323</v>
      </c>
      <c r="J180" s="183" t="s">
        <v>1294</v>
      </c>
      <c r="K180" s="191">
        <v>2161</v>
      </c>
      <c r="L180" s="183" t="s">
        <v>1435</v>
      </c>
      <c r="M180" s="183" t="s">
        <v>530</v>
      </c>
      <c r="N180" s="183" t="s">
        <v>531</v>
      </c>
      <c r="O180" s="42"/>
      <c r="P180" s="42"/>
      <c r="Q180" s="42" t="s">
        <v>532</v>
      </c>
      <c r="R180" s="42" t="s">
        <v>533</v>
      </c>
      <c r="S180" s="114" t="str">
        <f t="shared" si="16"/>
        <v>15</v>
      </c>
      <c r="T180" s="114" t="str">
        <f t="shared" si="18"/>
        <v>HH列09</v>
      </c>
      <c r="U180" s="114" t="str">
        <f t="shared" si="17"/>
        <v>02</v>
      </c>
      <c r="V180" s="114" t="str">
        <f t="shared" si="19"/>
        <v>101</v>
      </c>
      <c r="W180" s="47"/>
      <c r="X180" s="114" t="s">
        <v>939</v>
      </c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</row>
    <row r="181" spans="1:248" s="8" customFormat="1" ht="18" customHeight="1">
      <c r="A181" s="42">
        <v>180</v>
      </c>
      <c r="B181" s="181" t="s">
        <v>1436</v>
      </c>
      <c r="C181" s="180" t="s">
        <v>1437</v>
      </c>
      <c r="D181" s="43" t="str">
        <f t="shared" si="20"/>
        <v>性能型存储-DELL R740-性能型存储</v>
      </c>
      <c r="E181" s="183" t="s">
        <v>120</v>
      </c>
      <c r="F181" s="186" t="s">
        <v>1438</v>
      </c>
      <c r="G181" s="191">
        <v>2111</v>
      </c>
      <c r="H181" s="183" t="s">
        <v>1439</v>
      </c>
      <c r="I181" s="183" t="s">
        <v>323</v>
      </c>
      <c r="J181" s="183" t="s">
        <v>1294</v>
      </c>
      <c r="K181" s="191">
        <v>2161</v>
      </c>
      <c r="L181" s="183" t="s">
        <v>1440</v>
      </c>
      <c r="M181" s="183" t="s">
        <v>530</v>
      </c>
      <c r="N181" s="183" t="s">
        <v>531</v>
      </c>
      <c r="O181" s="42"/>
      <c r="P181" s="42"/>
      <c r="Q181" s="42" t="s">
        <v>532</v>
      </c>
      <c r="R181" s="42" t="s">
        <v>533</v>
      </c>
      <c r="S181" s="114" t="str">
        <f t="shared" si="16"/>
        <v>18</v>
      </c>
      <c r="T181" s="114" t="str">
        <f t="shared" si="18"/>
        <v>HH列09</v>
      </c>
      <c r="U181" s="114" t="str">
        <f t="shared" si="17"/>
        <v>02</v>
      </c>
      <c r="V181" s="114" t="str">
        <f t="shared" si="19"/>
        <v>101</v>
      </c>
      <c r="W181" s="47"/>
      <c r="X181" s="114" t="s">
        <v>939</v>
      </c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49"/>
      <c r="GE181" s="49"/>
      <c r="GF181" s="49"/>
      <c r="GG181" s="49"/>
      <c r="GH181" s="49"/>
      <c r="GI181" s="49"/>
      <c r="GJ181" s="49"/>
      <c r="GK181" s="49"/>
      <c r="GL181" s="49"/>
      <c r="GM181" s="49"/>
      <c r="GN181" s="49"/>
      <c r="GO181" s="49"/>
      <c r="GP181" s="49"/>
      <c r="GQ181" s="49"/>
      <c r="GR181" s="49"/>
      <c r="GS181" s="49"/>
      <c r="GT181" s="49"/>
      <c r="GU181" s="49"/>
      <c r="GV181" s="49"/>
      <c r="GW181" s="49"/>
      <c r="GX181" s="49"/>
      <c r="GY181" s="49"/>
      <c r="GZ181" s="49"/>
      <c r="HA181" s="49"/>
      <c r="HB181" s="49"/>
      <c r="HC181" s="49"/>
      <c r="HD181" s="49"/>
      <c r="HE181" s="49"/>
      <c r="HF181" s="49"/>
      <c r="HG181" s="49"/>
      <c r="HH181" s="49"/>
      <c r="HI181" s="49"/>
      <c r="HJ181" s="49"/>
      <c r="HK181" s="49"/>
      <c r="HL181" s="49"/>
      <c r="HM181" s="49"/>
      <c r="HN181" s="49"/>
      <c r="HO181" s="49"/>
      <c r="HP181" s="49"/>
      <c r="HQ181" s="49"/>
      <c r="HR181" s="49"/>
      <c r="HS181" s="49"/>
      <c r="HT181" s="49"/>
      <c r="HU181" s="49"/>
      <c r="HV181" s="49"/>
      <c r="HW181" s="49"/>
      <c r="HX181" s="49"/>
      <c r="HY181" s="49"/>
      <c r="HZ181" s="49"/>
      <c r="IA181" s="49"/>
      <c r="IB181" s="49"/>
      <c r="IC181" s="49"/>
      <c r="ID181" s="49"/>
      <c r="IE181" s="49"/>
      <c r="IF181" s="49"/>
      <c r="IG181" s="49"/>
      <c r="IH181" s="49"/>
      <c r="II181" s="49"/>
      <c r="IJ181" s="49"/>
      <c r="IK181" s="49"/>
      <c r="IL181" s="49"/>
      <c r="IM181" s="49"/>
      <c r="IN181" s="49"/>
    </row>
    <row r="182" spans="1:248" s="8" customFormat="1" ht="18" customHeight="1">
      <c r="A182" s="42">
        <v>181</v>
      </c>
      <c r="B182" s="181" t="s">
        <v>1441</v>
      </c>
      <c r="C182" s="180" t="s">
        <v>1442</v>
      </c>
      <c r="D182" s="43" t="str">
        <f t="shared" si="20"/>
        <v>性能型存储-DELL R740-性能型存储</v>
      </c>
      <c r="E182" s="183" t="s">
        <v>120</v>
      </c>
      <c r="F182" s="186" t="s">
        <v>1443</v>
      </c>
      <c r="G182" s="191">
        <v>2111</v>
      </c>
      <c r="H182" s="183" t="s">
        <v>1444</v>
      </c>
      <c r="I182" s="183" t="s">
        <v>323</v>
      </c>
      <c r="J182" s="183" t="s">
        <v>1294</v>
      </c>
      <c r="K182" s="191">
        <v>2161</v>
      </c>
      <c r="L182" s="183" t="s">
        <v>1445</v>
      </c>
      <c r="M182" s="183" t="s">
        <v>530</v>
      </c>
      <c r="N182" s="183" t="s">
        <v>531</v>
      </c>
      <c r="O182" s="42"/>
      <c r="P182" s="42"/>
      <c r="Q182" s="42" t="s">
        <v>532</v>
      </c>
      <c r="R182" s="42" t="s">
        <v>533</v>
      </c>
      <c r="S182" s="114" t="str">
        <f t="shared" si="16"/>
        <v>21</v>
      </c>
      <c r="T182" s="114" t="str">
        <f t="shared" si="18"/>
        <v>HH列09</v>
      </c>
      <c r="U182" s="114" t="str">
        <f t="shared" si="17"/>
        <v>02</v>
      </c>
      <c r="V182" s="114" t="str">
        <f t="shared" si="19"/>
        <v>101</v>
      </c>
      <c r="W182" s="47"/>
      <c r="X182" s="114" t="s">
        <v>939</v>
      </c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49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49"/>
      <c r="HC182" s="49"/>
      <c r="HD182" s="49"/>
      <c r="HE182" s="49"/>
      <c r="HF182" s="49"/>
      <c r="HG182" s="49"/>
      <c r="HH182" s="49"/>
      <c r="HI182" s="49"/>
      <c r="HJ182" s="49"/>
      <c r="HK182" s="49"/>
      <c r="HL182" s="49"/>
      <c r="HM182" s="49"/>
      <c r="HN182" s="49"/>
      <c r="HO182" s="49"/>
      <c r="HP182" s="49"/>
      <c r="HQ182" s="49"/>
      <c r="HR182" s="49"/>
      <c r="HS182" s="49"/>
      <c r="HT182" s="49"/>
      <c r="HU182" s="49"/>
      <c r="HV182" s="49"/>
      <c r="HW182" s="49"/>
      <c r="HX182" s="49"/>
      <c r="HY182" s="49"/>
      <c r="HZ182" s="49"/>
      <c r="IA182" s="49"/>
      <c r="IB182" s="49"/>
      <c r="IC182" s="49"/>
      <c r="ID182" s="49"/>
      <c r="IE182" s="49"/>
      <c r="IF182" s="49"/>
      <c r="IG182" s="49"/>
      <c r="IH182" s="49"/>
      <c r="II182" s="49"/>
      <c r="IJ182" s="49"/>
      <c r="IK182" s="49"/>
      <c r="IL182" s="49"/>
      <c r="IM182" s="49"/>
      <c r="IN182" s="49"/>
    </row>
    <row r="183" spans="1:248" s="8" customFormat="1" ht="18" customHeight="1">
      <c r="A183" s="42">
        <v>182</v>
      </c>
      <c r="B183" s="181" t="s">
        <v>1446</v>
      </c>
      <c r="C183" s="180" t="s">
        <v>1447</v>
      </c>
      <c r="D183" s="43" t="str">
        <f t="shared" si="20"/>
        <v>性能型存储-DELL R740-性能型存储</v>
      </c>
      <c r="E183" s="183" t="s">
        <v>120</v>
      </c>
      <c r="F183" s="184" t="s">
        <v>1448</v>
      </c>
      <c r="G183" s="191">
        <v>2111</v>
      </c>
      <c r="H183" s="183" t="s">
        <v>1449</v>
      </c>
      <c r="I183" s="183" t="s">
        <v>323</v>
      </c>
      <c r="J183" s="183" t="s">
        <v>1294</v>
      </c>
      <c r="K183" s="191">
        <v>2161</v>
      </c>
      <c r="L183" s="183" t="s">
        <v>1450</v>
      </c>
      <c r="M183" s="183" t="s">
        <v>530</v>
      </c>
      <c r="N183" s="183" t="s">
        <v>531</v>
      </c>
      <c r="O183" s="42"/>
      <c r="P183" s="42"/>
      <c r="Q183" s="42" t="s">
        <v>532</v>
      </c>
      <c r="R183" s="42" t="s">
        <v>533</v>
      </c>
      <c r="S183" s="114" t="str">
        <f t="shared" si="16"/>
        <v>03</v>
      </c>
      <c r="T183" s="114" t="str">
        <f t="shared" si="18"/>
        <v>HH列08</v>
      </c>
      <c r="U183" s="114" t="str">
        <f t="shared" si="17"/>
        <v>02</v>
      </c>
      <c r="V183" s="114" t="str">
        <f t="shared" si="19"/>
        <v>101</v>
      </c>
      <c r="W183" s="47"/>
      <c r="X183" s="114" t="s">
        <v>939</v>
      </c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49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49"/>
      <c r="HC183" s="49"/>
      <c r="HD183" s="49"/>
      <c r="HE183" s="49"/>
      <c r="HF183" s="49"/>
      <c r="HG183" s="49"/>
      <c r="HH183" s="49"/>
      <c r="HI183" s="49"/>
      <c r="HJ183" s="49"/>
      <c r="HK183" s="49"/>
      <c r="HL183" s="49"/>
      <c r="HM183" s="49"/>
      <c r="HN183" s="49"/>
      <c r="HO183" s="49"/>
      <c r="HP183" s="49"/>
      <c r="HQ183" s="49"/>
      <c r="HR183" s="49"/>
      <c r="HS183" s="49"/>
      <c r="HT183" s="49"/>
      <c r="HU183" s="49"/>
      <c r="HV183" s="49"/>
      <c r="HW183" s="49"/>
      <c r="HX183" s="49"/>
      <c r="HY183" s="49"/>
      <c r="HZ183" s="49"/>
      <c r="IA183" s="49"/>
      <c r="IB183" s="49"/>
      <c r="IC183" s="49"/>
      <c r="ID183" s="49"/>
      <c r="IE183" s="49"/>
      <c r="IF183" s="49"/>
      <c r="IG183" s="49"/>
      <c r="IH183" s="49"/>
      <c r="II183" s="49"/>
      <c r="IJ183" s="49"/>
      <c r="IK183" s="49"/>
      <c r="IL183" s="49"/>
      <c r="IM183" s="49"/>
      <c r="IN183" s="49"/>
    </row>
    <row r="184" spans="1:248" s="8" customFormat="1" ht="18" customHeight="1">
      <c r="A184" s="42">
        <v>183</v>
      </c>
      <c r="B184" s="181" t="s">
        <v>1451</v>
      </c>
      <c r="C184" s="180" t="s">
        <v>1452</v>
      </c>
      <c r="D184" s="43" t="str">
        <f t="shared" si="20"/>
        <v>性能型存储-DELL R740-性能型存储</v>
      </c>
      <c r="E184" s="183" t="s">
        <v>120</v>
      </c>
      <c r="F184" s="186" t="s">
        <v>1453</v>
      </c>
      <c r="G184" s="191">
        <v>2111</v>
      </c>
      <c r="H184" s="183" t="s">
        <v>1454</v>
      </c>
      <c r="I184" s="183" t="s">
        <v>323</v>
      </c>
      <c r="J184" s="183" t="s">
        <v>1294</v>
      </c>
      <c r="K184" s="191">
        <v>2161</v>
      </c>
      <c r="L184" s="183" t="s">
        <v>1455</v>
      </c>
      <c r="M184" s="183" t="s">
        <v>530</v>
      </c>
      <c r="N184" s="183" t="s">
        <v>531</v>
      </c>
      <c r="O184" s="42"/>
      <c r="P184" s="42"/>
      <c r="Q184" s="42" t="s">
        <v>532</v>
      </c>
      <c r="R184" s="42" t="s">
        <v>533</v>
      </c>
      <c r="S184" s="114" t="str">
        <f t="shared" si="16"/>
        <v>06</v>
      </c>
      <c r="T184" s="114" t="str">
        <f t="shared" si="18"/>
        <v>HH列08</v>
      </c>
      <c r="U184" s="114" t="str">
        <f t="shared" si="17"/>
        <v>02</v>
      </c>
      <c r="V184" s="114" t="str">
        <f t="shared" si="19"/>
        <v>101</v>
      </c>
      <c r="W184" s="47"/>
      <c r="X184" s="114" t="s">
        <v>939</v>
      </c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49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49"/>
      <c r="HC184" s="49"/>
      <c r="HD184" s="49"/>
      <c r="HE184" s="49"/>
      <c r="HF184" s="49"/>
      <c r="HG184" s="49"/>
      <c r="HH184" s="49"/>
      <c r="HI184" s="49"/>
      <c r="HJ184" s="49"/>
      <c r="HK184" s="49"/>
      <c r="HL184" s="49"/>
      <c r="HM184" s="49"/>
      <c r="HN184" s="49"/>
      <c r="HO184" s="49"/>
      <c r="HP184" s="49"/>
      <c r="HQ184" s="49"/>
      <c r="HR184" s="49"/>
      <c r="HS184" s="49"/>
      <c r="HT184" s="49"/>
      <c r="HU184" s="49"/>
      <c r="HV184" s="49"/>
      <c r="HW184" s="49"/>
      <c r="HX184" s="49"/>
      <c r="HY184" s="49"/>
      <c r="HZ184" s="49"/>
      <c r="IA184" s="49"/>
      <c r="IB184" s="49"/>
      <c r="IC184" s="49"/>
      <c r="ID184" s="49"/>
      <c r="IE184" s="49"/>
      <c r="IF184" s="49"/>
      <c r="IG184" s="49"/>
      <c r="IH184" s="49"/>
      <c r="II184" s="49"/>
      <c r="IJ184" s="49"/>
      <c r="IK184" s="49"/>
      <c r="IL184" s="49"/>
      <c r="IM184" s="49"/>
      <c r="IN184" s="49"/>
    </row>
    <row r="185" spans="1:248" s="8" customFormat="1" ht="18" customHeight="1">
      <c r="A185" s="42">
        <v>184</v>
      </c>
      <c r="B185" s="181" t="s">
        <v>1456</v>
      </c>
      <c r="C185" s="180" t="s">
        <v>1457</v>
      </c>
      <c r="D185" s="43" t="str">
        <f t="shared" si="20"/>
        <v>性能型存储-DELL R740-性能型存储</v>
      </c>
      <c r="E185" s="183" t="s">
        <v>120</v>
      </c>
      <c r="F185" s="186" t="s">
        <v>1458</v>
      </c>
      <c r="G185" s="191">
        <v>2111</v>
      </c>
      <c r="H185" s="183" t="s">
        <v>1459</v>
      </c>
      <c r="I185" s="183" t="s">
        <v>323</v>
      </c>
      <c r="J185" s="183" t="s">
        <v>1294</v>
      </c>
      <c r="K185" s="191">
        <v>2161</v>
      </c>
      <c r="L185" s="183" t="s">
        <v>1460</v>
      </c>
      <c r="M185" s="183" t="s">
        <v>530</v>
      </c>
      <c r="N185" s="183" t="s">
        <v>531</v>
      </c>
      <c r="O185" s="42"/>
      <c r="P185" s="42"/>
      <c r="Q185" s="42" t="s">
        <v>532</v>
      </c>
      <c r="R185" s="42" t="s">
        <v>533</v>
      </c>
      <c r="S185" s="114" t="str">
        <f t="shared" si="16"/>
        <v>09</v>
      </c>
      <c r="T185" s="114" t="str">
        <f t="shared" si="18"/>
        <v>HH列08</v>
      </c>
      <c r="U185" s="114" t="str">
        <f t="shared" si="17"/>
        <v>02</v>
      </c>
      <c r="V185" s="114" t="str">
        <f t="shared" si="19"/>
        <v>101</v>
      </c>
      <c r="W185" s="47"/>
      <c r="X185" s="114" t="s">
        <v>939</v>
      </c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49"/>
      <c r="HC185" s="49"/>
      <c r="HD185" s="49"/>
      <c r="HE185" s="49"/>
      <c r="HF185" s="49"/>
      <c r="HG185" s="49"/>
      <c r="HH185" s="49"/>
      <c r="HI185" s="49"/>
      <c r="HJ185" s="49"/>
      <c r="HK185" s="49"/>
      <c r="HL185" s="49"/>
      <c r="HM185" s="49"/>
      <c r="HN185" s="49"/>
      <c r="HO185" s="49"/>
      <c r="HP185" s="49"/>
      <c r="HQ185" s="49"/>
      <c r="HR185" s="49"/>
      <c r="HS185" s="49"/>
      <c r="HT185" s="49"/>
      <c r="HU185" s="49"/>
      <c r="HV185" s="49"/>
      <c r="HW185" s="49"/>
      <c r="HX185" s="49"/>
      <c r="HY185" s="49"/>
      <c r="HZ185" s="49"/>
      <c r="IA185" s="49"/>
      <c r="IB185" s="49"/>
      <c r="IC185" s="49"/>
      <c r="ID185" s="49"/>
      <c r="IE185" s="49"/>
      <c r="IF185" s="49"/>
      <c r="IG185" s="49"/>
      <c r="IH185" s="49"/>
      <c r="II185" s="49"/>
      <c r="IJ185" s="49"/>
      <c r="IK185" s="49"/>
      <c r="IL185" s="49"/>
      <c r="IM185" s="49"/>
      <c r="IN185" s="49"/>
    </row>
    <row r="186" spans="1:248" s="8" customFormat="1" ht="18" customHeight="1">
      <c r="A186" s="42">
        <v>185</v>
      </c>
      <c r="B186" s="181" t="s">
        <v>1461</v>
      </c>
      <c r="C186" s="180" t="s">
        <v>1462</v>
      </c>
      <c r="D186" s="43" t="str">
        <f t="shared" si="20"/>
        <v>性能型存储-DELL R740-性能型存储</v>
      </c>
      <c r="E186" s="183" t="s">
        <v>120</v>
      </c>
      <c r="F186" s="186" t="s">
        <v>1463</v>
      </c>
      <c r="G186" s="191">
        <v>2111</v>
      </c>
      <c r="H186" s="183" t="s">
        <v>1464</v>
      </c>
      <c r="I186" s="183" t="s">
        <v>323</v>
      </c>
      <c r="J186" s="183" t="s">
        <v>1294</v>
      </c>
      <c r="K186" s="191">
        <v>2161</v>
      </c>
      <c r="L186" s="183" t="s">
        <v>1465</v>
      </c>
      <c r="M186" s="183" t="s">
        <v>530</v>
      </c>
      <c r="N186" s="183" t="s">
        <v>531</v>
      </c>
      <c r="O186" s="42"/>
      <c r="P186" s="42"/>
      <c r="Q186" s="42" t="s">
        <v>532</v>
      </c>
      <c r="R186" s="42" t="s">
        <v>533</v>
      </c>
      <c r="S186" s="114" t="str">
        <f t="shared" si="16"/>
        <v>12</v>
      </c>
      <c r="T186" s="114" t="str">
        <f t="shared" si="18"/>
        <v>HH列08</v>
      </c>
      <c r="U186" s="114" t="str">
        <f t="shared" si="17"/>
        <v>02</v>
      </c>
      <c r="V186" s="114" t="str">
        <f t="shared" si="19"/>
        <v>101</v>
      </c>
      <c r="W186" s="47"/>
      <c r="X186" s="114" t="s">
        <v>939</v>
      </c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49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49"/>
      <c r="HC186" s="49"/>
      <c r="HD186" s="49"/>
      <c r="HE186" s="49"/>
      <c r="HF186" s="49"/>
      <c r="HG186" s="49"/>
      <c r="HH186" s="49"/>
      <c r="HI186" s="49"/>
      <c r="HJ186" s="49"/>
      <c r="HK186" s="49"/>
      <c r="HL186" s="49"/>
      <c r="HM186" s="49"/>
      <c r="HN186" s="49"/>
      <c r="HO186" s="49"/>
      <c r="HP186" s="49"/>
      <c r="HQ186" s="49"/>
      <c r="HR186" s="49"/>
      <c r="HS186" s="49"/>
      <c r="HT186" s="49"/>
      <c r="HU186" s="49"/>
      <c r="HV186" s="49"/>
      <c r="HW186" s="49"/>
      <c r="HX186" s="49"/>
      <c r="HY186" s="49"/>
      <c r="HZ186" s="49"/>
      <c r="IA186" s="49"/>
      <c r="IB186" s="49"/>
      <c r="IC186" s="49"/>
      <c r="ID186" s="49"/>
      <c r="IE186" s="49"/>
      <c r="IF186" s="49"/>
      <c r="IG186" s="49"/>
      <c r="IH186" s="49"/>
      <c r="II186" s="49"/>
      <c r="IJ186" s="49"/>
      <c r="IK186" s="49"/>
      <c r="IL186" s="49"/>
      <c r="IM186" s="49"/>
      <c r="IN186" s="49"/>
    </row>
    <row r="187" spans="1:248" s="8" customFormat="1" ht="18" customHeight="1">
      <c r="A187" s="42">
        <v>186</v>
      </c>
      <c r="B187" s="181" t="s">
        <v>1466</v>
      </c>
      <c r="C187" s="180" t="s">
        <v>1467</v>
      </c>
      <c r="D187" s="43" t="str">
        <f t="shared" si="20"/>
        <v>性能型存储-DELL R740-性能型存储</v>
      </c>
      <c r="E187" s="183" t="s">
        <v>120</v>
      </c>
      <c r="F187" s="186" t="s">
        <v>1468</v>
      </c>
      <c r="G187" s="191">
        <v>2111</v>
      </c>
      <c r="H187" s="183" t="s">
        <v>1469</v>
      </c>
      <c r="I187" s="183" t="s">
        <v>323</v>
      </c>
      <c r="J187" s="183" t="s">
        <v>1294</v>
      </c>
      <c r="K187" s="191">
        <v>2161</v>
      </c>
      <c r="L187" s="183" t="s">
        <v>1470</v>
      </c>
      <c r="M187" s="183" t="s">
        <v>530</v>
      </c>
      <c r="N187" s="183" t="s">
        <v>531</v>
      </c>
      <c r="O187" s="42"/>
      <c r="P187" s="42"/>
      <c r="Q187" s="42" t="s">
        <v>532</v>
      </c>
      <c r="R187" s="42" t="s">
        <v>533</v>
      </c>
      <c r="S187" s="114" t="str">
        <f t="shared" si="16"/>
        <v>15</v>
      </c>
      <c r="T187" s="114" t="str">
        <f t="shared" si="18"/>
        <v>HH列08</v>
      </c>
      <c r="U187" s="114" t="str">
        <f t="shared" si="17"/>
        <v>02</v>
      </c>
      <c r="V187" s="114" t="str">
        <f t="shared" si="19"/>
        <v>101</v>
      </c>
      <c r="W187" s="47"/>
      <c r="X187" s="114" t="s">
        <v>939</v>
      </c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49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49"/>
      <c r="HC187" s="49"/>
      <c r="HD187" s="49"/>
      <c r="HE187" s="49"/>
      <c r="HF187" s="49"/>
      <c r="HG187" s="49"/>
      <c r="HH187" s="49"/>
      <c r="HI187" s="49"/>
      <c r="HJ187" s="49"/>
      <c r="HK187" s="49"/>
      <c r="HL187" s="49"/>
      <c r="HM187" s="49"/>
      <c r="HN187" s="49"/>
      <c r="HO187" s="49"/>
      <c r="HP187" s="49"/>
      <c r="HQ187" s="49"/>
      <c r="HR187" s="49"/>
      <c r="HS187" s="49"/>
      <c r="HT187" s="49"/>
      <c r="HU187" s="49"/>
      <c r="HV187" s="49"/>
      <c r="HW187" s="49"/>
      <c r="HX187" s="49"/>
      <c r="HY187" s="49"/>
      <c r="HZ187" s="49"/>
      <c r="IA187" s="49"/>
      <c r="IB187" s="49"/>
      <c r="IC187" s="49"/>
      <c r="ID187" s="49"/>
      <c r="IE187" s="49"/>
      <c r="IF187" s="49"/>
      <c r="IG187" s="49"/>
      <c r="IH187" s="49"/>
      <c r="II187" s="49"/>
      <c r="IJ187" s="49"/>
      <c r="IK187" s="49"/>
      <c r="IL187" s="49"/>
      <c r="IM187" s="49"/>
      <c r="IN187" s="49"/>
    </row>
    <row r="188" spans="1:248" s="8" customFormat="1" ht="18" customHeight="1">
      <c r="A188" s="42">
        <v>187</v>
      </c>
      <c r="B188" s="181" t="s">
        <v>1471</v>
      </c>
      <c r="C188" s="180" t="s">
        <v>1472</v>
      </c>
      <c r="D188" s="43" t="str">
        <f t="shared" si="20"/>
        <v>高性能型存储-FitServer R2200 V5-宿主机及AI</v>
      </c>
      <c r="E188" s="183" t="s">
        <v>988</v>
      </c>
      <c r="F188" s="184" t="s">
        <v>1473</v>
      </c>
      <c r="G188" s="191">
        <v>2111</v>
      </c>
      <c r="H188" s="183" t="s">
        <v>1474</v>
      </c>
      <c r="I188" s="183" t="s">
        <v>323</v>
      </c>
      <c r="J188" s="183" t="s">
        <v>1294</v>
      </c>
      <c r="K188" s="191">
        <v>2161</v>
      </c>
      <c r="L188" s="183" t="s">
        <v>1475</v>
      </c>
      <c r="M188" s="183" t="s">
        <v>530</v>
      </c>
      <c r="N188" s="183" t="s">
        <v>531</v>
      </c>
      <c r="O188" s="42"/>
      <c r="P188" s="42"/>
      <c r="Q188" s="42" t="s">
        <v>532</v>
      </c>
      <c r="R188" s="42" t="s">
        <v>533</v>
      </c>
      <c r="S188" s="114" t="str">
        <f t="shared" si="16"/>
        <v>24</v>
      </c>
      <c r="T188" s="114" t="str">
        <f t="shared" si="18"/>
        <v>HH列08</v>
      </c>
      <c r="U188" s="114" t="str">
        <f t="shared" si="17"/>
        <v>02</v>
      </c>
      <c r="V188" s="114" t="str">
        <f t="shared" si="19"/>
        <v>101</v>
      </c>
      <c r="W188" s="47"/>
      <c r="X188" s="89" t="s">
        <v>125</v>
      </c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49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49"/>
      <c r="HC188" s="49"/>
      <c r="HD188" s="49"/>
      <c r="HE188" s="49"/>
      <c r="HF188" s="49"/>
      <c r="HG188" s="49"/>
      <c r="HH188" s="49"/>
      <c r="HI188" s="49"/>
      <c r="HJ188" s="49"/>
      <c r="HK188" s="49"/>
      <c r="HL188" s="49"/>
      <c r="HM188" s="49"/>
      <c r="HN188" s="49"/>
      <c r="HO188" s="49"/>
      <c r="HP188" s="49"/>
      <c r="HQ188" s="49"/>
      <c r="HR188" s="49"/>
      <c r="HS188" s="49"/>
      <c r="HT188" s="49"/>
      <c r="HU188" s="49"/>
      <c r="HV188" s="49"/>
      <c r="HW188" s="49"/>
      <c r="HX188" s="49"/>
      <c r="HY188" s="49"/>
      <c r="HZ188" s="49"/>
      <c r="IA188" s="49"/>
      <c r="IB188" s="49"/>
      <c r="IC188" s="49"/>
      <c r="ID188" s="49"/>
      <c r="IE188" s="49"/>
      <c r="IF188" s="49"/>
      <c r="IG188" s="49"/>
      <c r="IH188" s="49"/>
      <c r="II188" s="49"/>
      <c r="IJ188" s="49"/>
      <c r="IK188" s="49"/>
      <c r="IL188" s="49"/>
      <c r="IM188" s="49"/>
      <c r="IN188" s="49"/>
    </row>
    <row r="189" spans="1:248" s="8" customFormat="1" ht="18" customHeight="1">
      <c r="A189" s="42">
        <v>188</v>
      </c>
      <c r="B189" s="181" t="s">
        <v>1476</v>
      </c>
      <c r="C189" s="180" t="s">
        <v>1477</v>
      </c>
      <c r="D189" s="43" t="str">
        <f t="shared" si="20"/>
        <v>高性能型存储-FitServer R2200 V5-宿主机及AI</v>
      </c>
      <c r="E189" s="183" t="s">
        <v>988</v>
      </c>
      <c r="F189" s="184" t="s">
        <v>1478</v>
      </c>
      <c r="G189" s="191">
        <v>2111</v>
      </c>
      <c r="H189" s="183" t="s">
        <v>1479</v>
      </c>
      <c r="I189" s="183" t="s">
        <v>323</v>
      </c>
      <c r="J189" s="183" t="s">
        <v>1294</v>
      </c>
      <c r="K189" s="191">
        <v>2161</v>
      </c>
      <c r="L189" s="183" t="s">
        <v>1480</v>
      </c>
      <c r="M189" s="183" t="s">
        <v>530</v>
      </c>
      <c r="N189" s="183" t="s">
        <v>531</v>
      </c>
      <c r="O189" s="42"/>
      <c r="P189" s="42"/>
      <c r="Q189" s="42" t="s">
        <v>532</v>
      </c>
      <c r="R189" s="42" t="s">
        <v>533</v>
      </c>
      <c r="S189" s="114" t="str">
        <f t="shared" si="16"/>
        <v>27</v>
      </c>
      <c r="T189" s="114" t="str">
        <f t="shared" si="18"/>
        <v>HH列08</v>
      </c>
      <c r="U189" s="114" t="str">
        <f t="shared" si="17"/>
        <v>02</v>
      </c>
      <c r="V189" s="114" t="str">
        <f t="shared" si="19"/>
        <v>101</v>
      </c>
      <c r="W189" s="47"/>
      <c r="X189" s="89" t="s">
        <v>125</v>
      </c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49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49"/>
      <c r="HC189" s="49"/>
      <c r="HD189" s="49"/>
      <c r="HE189" s="49"/>
      <c r="HF189" s="49"/>
      <c r="HG189" s="49"/>
      <c r="HH189" s="49"/>
      <c r="HI189" s="49"/>
      <c r="HJ189" s="49"/>
      <c r="HK189" s="49"/>
      <c r="HL189" s="49"/>
      <c r="HM189" s="49"/>
      <c r="HN189" s="49"/>
      <c r="HO189" s="49"/>
      <c r="HP189" s="49"/>
      <c r="HQ189" s="49"/>
      <c r="HR189" s="49"/>
      <c r="HS189" s="49"/>
      <c r="HT189" s="49"/>
      <c r="HU189" s="49"/>
      <c r="HV189" s="49"/>
      <c r="HW189" s="49"/>
      <c r="HX189" s="49"/>
      <c r="HY189" s="49"/>
      <c r="HZ189" s="49"/>
      <c r="IA189" s="49"/>
      <c r="IB189" s="49"/>
      <c r="IC189" s="49"/>
      <c r="ID189" s="49"/>
      <c r="IE189" s="49"/>
      <c r="IF189" s="49"/>
      <c r="IG189" s="49"/>
      <c r="IH189" s="49"/>
      <c r="II189" s="49"/>
      <c r="IJ189" s="49"/>
      <c r="IK189" s="49"/>
      <c r="IL189" s="49"/>
      <c r="IM189" s="49"/>
      <c r="IN189" s="49"/>
    </row>
    <row r="190" spans="1:248" s="8" customFormat="1" ht="18" customHeight="1">
      <c r="A190" s="42">
        <v>189</v>
      </c>
      <c r="B190" s="181" t="s">
        <v>1481</v>
      </c>
      <c r="C190" s="180" t="s">
        <v>1482</v>
      </c>
      <c r="D190" s="43" t="str">
        <f t="shared" si="20"/>
        <v>高性能型存储-FitServer R2200 V5-宿主机及AI</v>
      </c>
      <c r="E190" s="183" t="s">
        <v>988</v>
      </c>
      <c r="F190" s="184" t="s">
        <v>1483</v>
      </c>
      <c r="G190" s="191">
        <v>2111</v>
      </c>
      <c r="H190" s="183" t="s">
        <v>1484</v>
      </c>
      <c r="I190" s="183" t="s">
        <v>323</v>
      </c>
      <c r="J190" s="183" t="s">
        <v>1294</v>
      </c>
      <c r="K190" s="191">
        <v>2161</v>
      </c>
      <c r="L190" s="183" t="s">
        <v>1485</v>
      </c>
      <c r="M190" s="183" t="s">
        <v>530</v>
      </c>
      <c r="N190" s="183" t="s">
        <v>531</v>
      </c>
      <c r="O190" s="42"/>
      <c r="P190" s="42"/>
      <c r="Q190" s="42" t="s">
        <v>532</v>
      </c>
      <c r="R190" s="42" t="s">
        <v>533</v>
      </c>
      <c r="S190" s="114" t="str">
        <f t="shared" si="16"/>
        <v>09</v>
      </c>
      <c r="T190" s="114" t="str">
        <f t="shared" si="18"/>
        <v>HH列09</v>
      </c>
      <c r="U190" s="114" t="str">
        <f t="shared" si="17"/>
        <v>02</v>
      </c>
      <c r="V190" s="114" t="str">
        <f t="shared" si="19"/>
        <v>101</v>
      </c>
      <c r="W190" s="47"/>
      <c r="X190" s="89" t="s">
        <v>125</v>
      </c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49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49"/>
      <c r="HC190" s="49"/>
      <c r="HD190" s="49"/>
      <c r="HE190" s="49"/>
      <c r="HF190" s="49"/>
      <c r="HG190" s="49"/>
      <c r="HH190" s="49"/>
      <c r="HI190" s="49"/>
      <c r="HJ190" s="49"/>
      <c r="HK190" s="49"/>
      <c r="HL190" s="49"/>
      <c r="HM190" s="49"/>
      <c r="HN190" s="49"/>
      <c r="HO190" s="49"/>
      <c r="HP190" s="49"/>
      <c r="HQ190" s="49"/>
      <c r="HR190" s="49"/>
      <c r="HS190" s="49"/>
      <c r="HT190" s="49"/>
      <c r="HU190" s="49"/>
      <c r="HV190" s="49"/>
      <c r="HW190" s="49"/>
      <c r="HX190" s="49"/>
      <c r="HY190" s="49"/>
      <c r="HZ190" s="49"/>
      <c r="IA190" s="49"/>
      <c r="IB190" s="49"/>
      <c r="IC190" s="49"/>
      <c r="ID190" s="49"/>
      <c r="IE190" s="49"/>
      <c r="IF190" s="49"/>
      <c r="IG190" s="49"/>
      <c r="IH190" s="49"/>
      <c r="II190" s="49"/>
      <c r="IJ190" s="49"/>
      <c r="IK190" s="49"/>
      <c r="IL190" s="49"/>
      <c r="IM190" s="49"/>
      <c r="IN190" s="49"/>
    </row>
    <row r="191" spans="1:248" s="8" customFormat="1" ht="18" customHeight="1">
      <c r="A191" s="42">
        <v>190</v>
      </c>
      <c r="B191" s="181" t="s">
        <v>1486</v>
      </c>
      <c r="C191" s="180" t="s">
        <v>1487</v>
      </c>
      <c r="D191" s="43" t="str">
        <f t="shared" si="20"/>
        <v>高性能型存储-FitServer R2200 V5-宿主机及AI</v>
      </c>
      <c r="E191" s="183" t="s">
        <v>988</v>
      </c>
      <c r="F191" s="184" t="s">
        <v>1488</v>
      </c>
      <c r="G191" s="191">
        <v>2111</v>
      </c>
      <c r="H191" s="183" t="s">
        <v>1489</v>
      </c>
      <c r="I191" s="183" t="s">
        <v>323</v>
      </c>
      <c r="J191" s="183" t="s">
        <v>1294</v>
      </c>
      <c r="K191" s="191">
        <v>2161</v>
      </c>
      <c r="L191" s="183" t="s">
        <v>1490</v>
      </c>
      <c r="M191" s="183" t="s">
        <v>530</v>
      </c>
      <c r="N191" s="183" t="s">
        <v>531</v>
      </c>
      <c r="O191" s="42"/>
      <c r="P191" s="42"/>
      <c r="Q191" s="42" t="s">
        <v>532</v>
      </c>
      <c r="R191" s="42" t="s">
        <v>533</v>
      </c>
      <c r="S191" s="114" t="str">
        <f t="shared" si="16"/>
        <v>12</v>
      </c>
      <c r="T191" s="114" t="str">
        <f t="shared" si="18"/>
        <v>HH列09</v>
      </c>
      <c r="U191" s="114" t="str">
        <f t="shared" si="17"/>
        <v>02</v>
      </c>
      <c r="V191" s="114" t="str">
        <f t="shared" si="19"/>
        <v>101</v>
      </c>
      <c r="W191" s="47"/>
      <c r="X191" s="89" t="s">
        <v>125</v>
      </c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49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49"/>
      <c r="HC191" s="49"/>
      <c r="HD191" s="49"/>
      <c r="HE191" s="49"/>
      <c r="HF191" s="49"/>
      <c r="HG191" s="49"/>
      <c r="HH191" s="49"/>
      <c r="HI191" s="49"/>
      <c r="HJ191" s="49"/>
      <c r="HK191" s="49"/>
      <c r="HL191" s="49"/>
      <c r="HM191" s="49"/>
      <c r="HN191" s="49"/>
      <c r="HO191" s="49"/>
      <c r="HP191" s="49"/>
      <c r="HQ191" s="49"/>
      <c r="HR191" s="49"/>
      <c r="HS191" s="49"/>
      <c r="HT191" s="49"/>
      <c r="HU191" s="49"/>
      <c r="HV191" s="49"/>
      <c r="HW191" s="49"/>
      <c r="HX191" s="49"/>
      <c r="HY191" s="49"/>
      <c r="HZ191" s="49"/>
      <c r="IA191" s="49"/>
      <c r="IB191" s="49"/>
      <c r="IC191" s="49"/>
      <c r="ID191" s="49"/>
      <c r="IE191" s="49"/>
      <c r="IF191" s="49"/>
      <c r="IG191" s="49"/>
      <c r="IH191" s="49"/>
      <c r="II191" s="49"/>
      <c r="IJ191" s="49"/>
      <c r="IK191" s="49"/>
      <c r="IL191" s="49"/>
      <c r="IM191" s="49"/>
      <c r="IN191" s="49"/>
    </row>
    <row r="192" spans="1:248" s="8" customFormat="1" ht="18" customHeight="1">
      <c r="A192" s="42">
        <v>191</v>
      </c>
      <c r="B192" s="181" t="s">
        <v>1491</v>
      </c>
      <c r="C192" s="180" t="s">
        <v>1492</v>
      </c>
      <c r="D192" s="43" t="str">
        <f t="shared" si="20"/>
        <v>性能型存储-DELL R740-宿主机及AI</v>
      </c>
      <c r="E192" s="183" t="s">
        <v>120</v>
      </c>
      <c r="F192" s="186" t="s">
        <v>1493</v>
      </c>
      <c r="G192" s="191">
        <v>2111</v>
      </c>
      <c r="H192" s="183" t="s">
        <v>1494</v>
      </c>
      <c r="I192" s="183" t="s">
        <v>323</v>
      </c>
      <c r="J192" s="183" t="s">
        <v>1294</v>
      </c>
      <c r="K192" s="191">
        <v>2161</v>
      </c>
      <c r="L192" s="183" t="s">
        <v>1495</v>
      </c>
      <c r="M192" s="183" t="s">
        <v>530</v>
      </c>
      <c r="N192" s="183" t="s">
        <v>531</v>
      </c>
      <c r="O192" s="42"/>
      <c r="P192" s="42"/>
      <c r="Q192" s="42" t="s">
        <v>532</v>
      </c>
      <c r="R192" s="42" t="s">
        <v>533</v>
      </c>
      <c r="S192" s="114" t="str">
        <f t="shared" si="16"/>
        <v>18</v>
      </c>
      <c r="T192" s="114" t="str">
        <f t="shared" si="18"/>
        <v>HH列08</v>
      </c>
      <c r="U192" s="114" t="str">
        <f t="shared" si="17"/>
        <v>02</v>
      </c>
      <c r="V192" s="114" t="str">
        <f t="shared" si="19"/>
        <v>101</v>
      </c>
      <c r="W192" s="47"/>
      <c r="X192" s="114" t="s">
        <v>125</v>
      </c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</row>
    <row r="193" spans="1:248" s="8" customFormat="1" ht="18" customHeight="1">
      <c r="A193" s="42">
        <v>192</v>
      </c>
      <c r="B193" s="181" t="s">
        <v>1496</v>
      </c>
      <c r="C193" s="180" t="s">
        <v>1497</v>
      </c>
      <c r="D193" s="43" t="str">
        <f t="shared" si="20"/>
        <v>性能型存储-DELL R740-宿主机及AI</v>
      </c>
      <c r="E193" s="183" t="s">
        <v>120</v>
      </c>
      <c r="F193" s="186" t="s">
        <v>1498</v>
      </c>
      <c r="G193" s="191">
        <v>2111</v>
      </c>
      <c r="H193" s="183" t="s">
        <v>1499</v>
      </c>
      <c r="I193" s="183" t="s">
        <v>323</v>
      </c>
      <c r="J193" s="183" t="s">
        <v>1294</v>
      </c>
      <c r="K193" s="191">
        <v>2161</v>
      </c>
      <c r="L193" s="183" t="s">
        <v>1500</v>
      </c>
      <c r="M193" s="183" t="s">
        <v>530</v>
      </c>
      <c r="N193" s="183" t="s">
        <v>531</v>
      </c>
      <c r="O193" s="42"/>
      <c r="P193" s="42"/>
      <c r="Q193" s="42" t="s">
        <v>532</v>
      </c>
      <c r="R193" s="42" t="s">
        <v>533</v>
      </c>
      <c r="S193" s="114" t="str">
        <f t="shared" si="16"/>
        <v>21</v>
      </c>
      <c r="T193" s="114" t="str">
        <f t="shared" si="18"/>
        <v>HH列08</v>
      </c>
      <c r="U193" s="114" t="str">
        <f t="shared" si="17"/>
        <v>02</v>
      </c>
      <c r="V193" s="114" t="str">
        <f t="shared" si="19"/>
        <v>101</v>
      </c>
      <c r="W193" s="47"/>
      <c r="X193" s="114" t="s">
        <v>125</v>
      </c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49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49"/>
      <c r="HC193" s="49"/>
      <c r="HD193" s="49"/>
      <c r="HE193" s="49"/>
      <c r="HF193" s="49"/>
      <c r="HG193" s="49"/>
      <c r="HH193" s="49"/>
      <c r="HI193" s="49"/>
      <c r="HJ193" s="49"/>
      <c r="HK193" s="49"/>
      <c r="HL193" s="49"/>
      <c r="HM193" s="49"/>
      <c r="HN193" s="49"/>
      <c r="HO193" s="49"/>
      <c r="HP193" s="49"/>
      <c r="HQ193" s="49"/>
      <c r="HR193" s="49"/>
      <c r="HS193" s="49"/>
      <c r="HT193" s="49"/>
      <c r="HU193" s="49"/>
      <c r="HV193" s="49"/>
      <c r="HW193" s="49"/>
      <c r="HX193" s="49"/>
      <c r="HY193" s="49"/>
      <c r="HZ193" s="49"/>
      <c r="IA193" s="49"/>
      <c r="IB193" s="49"/>
      <c r="IC193" s="49"/>
      <c r="ID193" s="49"/>
      <c r="IE193" s="49"/>
      <c r="IF193" s="49"/>
      <c r="IG193" s="49"/>
      <c r="IH193" s="49"/>
      <c r="II193" s="49"/>
      <c r="IJ193" s="49"/>
      <c r="IK193" s="49"/>
      <c r="IL193" s="49"/>
      <c r="IM193" s="49"/>
      <c r="IN193" s="49"/>
    </row>
    <row r="194" spans="1:248" s="8" customFormat="1" ht="18" customHeight="1">
      <c r="A194" s="42">
        <v>193</v>
      </c>
      <c r="B194" s="181" t="s">
        <v>1501</v>
      </c>
      <c r="C194" s="180" t="s">
        <v>1502</v>
      </c>
      <c r="D194" s="43" t="str">
        <f t="shared" si="20"/>
        <v>性能型存储-DELL R740-宿主机及AI</v>
      </c>
      <c r="E194" s="183" t="s">
        <v>120</v>
      </c>
      <c r="F194" s="186" t="s">
        <v>1503</v>
      </c>
      <c r="G194" s="191">
        <v>2111</v>
      </c>
      <c r="H194" s="183" t="s">
        <v>1504</v>
      </c>
      <c r="I194" s="183" t="s">
        <v>323</v>
      </c>
      <c r="J194" s="183" t="s">
        <v>1294</v>
      </c>
      <c r="K194" s="191">
        <v>2161</v>
      </c>
      <c r="L194" s="183" t="s">
        <v>1505</v>
      </c>
      <c r="M194" s="183" t="s">
        <v>530</v>
      </c>
      <c r="N194" s="183" t="s">
        <v>531</v>
      </c>
      <c r="O194" s="42"/>
      <c r="P194" s="42"/>
      <c r="Q194" s="42" t="s">
        <v>532</v>
      </c>
      <c r="R194" s="42" t="s">
        <v>533</v>
      </c>
      <c r="S194" s="114" t="str">
        <f t="shared" si="16"/>
        <v>03</v>
      </c>
      <c r="T194" s="114" t="str">
        <f>IF(RIGHT(MID(C194,FIND("$",SUBSTITUTE(C194,"-","$",2))+1,4),1)="-",MID(C194,FIND("$",SUBSTITUTE(C194,"-","$",2))+1,3),IF(RIGHT(MID(C194,FIND("$",SUBSTITUTE(C194,"-","$",2))+1,2),1)="-",IF(ISNUMBER(--MID(C194,FIND("$",SUBSTITUTE(C194,"-","$",2))+1,1)),"0"&amp;MID(C194,FIND("$",SUBSTITUTE(C194,"-","$",2))+1,1),MID(C194,FIND("$",SUBSTITUTE(C194,"-","$",2))+1,1)),MID(C194,FIND("$",SUBSTITUTE(C194,"-","$",2))+1,2))&amp;"列"&amp;MID(C194,FIND("$",SUBSTITUTE(C194,"-","$",3))+1,2))</f>
        <v>HH列07</v>
      </c>
      <c r="U194" s="114" t="str">
        <f t="shared" si="17"/>
        <v>02</v>
      </c>
      <c r="V194" s="114" t="str">
        <f>MID(C194,FIND("$",SUBSTITUTE(C194,"-","$",1))+1,FIND("$",SUBSTITUTE(C194,"-","$",1))-2)</f>
        <v>101</v>
      </c>
      <c r="W194" s="47"/>
      <c r="X194" s="114" t="s">
        <v>125</v>
      </c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  <c r="GA194" s="49"/>
      <c r="GB194" s="49"/>
      <c r="GC194" s="49"/>
      <c r="GD194" s="49"/>
      <c r="GE194" s="49"/>
      <c r="GF194" s="49"/>
      <c r="GG194" s="49"/>
      <c r="GH194" s="49"/>
      <c r="GI194" s="49"/>
      <c r="GJ194" s="49"/>
      <c r="GK194" s="49"/>
      <c r="GL194" s="49"/>
      <c r="GM194" s="49"/>
      <c r="GN194" s="49"/>
      <c r="GO194" s="49"/>
      <c r="GP194" s="49"/>
      <c r="GQ194" s="49"/>
      <c r="GR194" s="49"/>
      <c r="GS194" s="49"/>
      <c r="GT194" s="49"/>
      <c r="GU194" s="49"/>
      <c r="GV194" s="49"/>
      <c r="GW194" s="49"/>
      <c r="GX194" s="49"/>
      <c r="GY194" s="49"/>
      <c r="GZ194" s="49"/>
      <c r="HA194" s="49"/>
      <c r="HB194" s="49"/>
      <c r="HC194" s="49"/>
      <c r="HD194" s="49"/>
      <c r="HE194" s="49"/>
      <c r="HF194" s="49"/>
      <c r="HG194" s="49"/>
      <c r="HH194" s="49"/>
      <c r="HI194" s="49"/>
      <c r="HJ194" s="49"/>
      <c r="HK194" s="49"/>
      <c r="HL194" s="49"/>
      <c r="HM194" s="49"/>
      <c r="HN194" s="49"/>
      <c r="HO194" s="49"/>
      <c r="HP194" s="49"/>
      <c r="HQ194" s="49"/>
      <c r="HR194" s="49"/>
      <c r="HS194" s="49"/>
      <c r="HT194" s="49"/>
      <c r="HU194" s="49"/>
      <c r="HV194" s="49"/>
      <c r="HW194" s="49"/>
      <c r="HX194" s="49"/>
      <c r="HY194" s="49"/>
      <c r="HZ194" s="49"/>
      <c r="IA194" s="49"/>
      <c r="IB194" s="49"/>
      <c r="IC194" s="49"/>
      <c r="ID194" s="49"/>
      <c r="IE194" s="49"/>
      <c r="IF194" s="49"/>
      <c r="IG194" s="49"/>
      <c r="IH194" s="49"/>
      <c r="II194" s="49"/>
      <c r="IJ194" s="49"/>
      <c r="IK194" s="49"/>
      <c r="IL194" s="49"/>
      <c r="IM194" s="49"/>
      <c r="IN194" s="49"/>
    </row>
    <row r="195" spans="1:248" s="8" customFormat="1" ht="18" customHeight="1">
      <c r="A195" s="42">
        <v>194</v>
      </c>
      <c r="B195" s="181" t="s">
        <v>1506</v>
      </c>
      <c r="C195" s="180" t="s">
        <v>1507</v>
      </c>
      <c r="D195" s="43" t="str">
        <f t="shared" si="20"/>
        <v>性能型存储-DELL R740-宿主机及AI</v>
      </c>
      <c r="E195" s="183" t="s">
        <v>120</v>
      </c>
      <c r="F195" s="186" t="s">
        <v>1508</v>
      </c>
      <c r="G195" s="191">
        <v>2111</v>
      </c>
      <c r="H195" s="183" t="s">
        <v>1509</v>
      </c>
      <c r="I195" s="183" t="s">
        <v>323</v>
      </c>
      <c r="J195" s="183" t="s">
        <v>1294</v>
      </c>
      <c r="K195" s="191">
        <v>2161</v>
      </c>
      <c r="L195" s="183" t="s">
        <v>1510</v>
      </c>
      <c r="M195" s="183" t="s">
        <v>530</v>
      </c>
      <c r="N195" s="183" t="s">
        <v>531</v>
      </c>
      <c r="O195" s="42"/>
      <c r="P195" s="42"/>
      <c r="Q195" s="42" t="s">
        <v>532</v>
      </c>
      <c r="R195" s="42" t="s">
        <v>533</v>
      </c>
      <c r="S195" s="114" t="str">
        <f t="shared" si="16"/>
        <v>06</v>
      </c>
      <c r="T195" s="114" t="str">
        <f t="shared" ref="T195:T231" si="21">IF(RIGHT(MID(C195,FIND("$",SUBSTITUTE(C195,"-","$",2))+1,4),1)="-",MID(C195,FIND("$",SUBSTITUTE(C195,"-","$",2))+1,3),IF(RIGHT(MID(C195,FIND("$",SUBSTITUTE(C195,"-","$",2))+1,2),1)="-",IF(ISNUMBER(--MID(C195,FIND("$",SUBSTITUTE(C195,"-","$",2))+1,1)),"0"&amp;MID(C195,FIND("$",SUBSTITUTE(C195,"-","$",2))+1,1),MID(C195,FIND("$",SUBSTITUTE(C195,"-","$",2))+1,1)),MID(C195,FIND("$",SUBSTITUTE(C195,"-","$",2))+1,2))&amp;"列"&amp;MID(C195,FIND("$",SUBSTITUTE(C195,"-","$",3))+1,2))</f>
        <v>HH列07</v>
      </c>
      <c r="U195" s="114" t="str">
        <f t="shared" si="17"/>
        <v>02</v>
      </c>
      <c r="V195" s="114" t="str">
        <f t="shared" ref="V195:V231" si="22">MID(C195,FIND("$",SUBSTITUTE(C195,"-","$",1))+1,FIND("$",SUBSTITUTE(C195,"-","$",1))-2)</f>
        <v>101</v>
      </c>
      <c r="W195" s="47"/>
      <c r="X195" s="114" t="s">
        <v>125</v>
      </c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49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49"/>
      <c r="HC195" s="49"/>
      <c r="HD195" s="49"/>
      <c r="HE195" s="49"/>
      <c r="HF195" s="49"/>
      <c r="HG195" s="49"/>
      <c r="HH195" s="49"/>
      <c r="HI195" s="49"/>
      <c r="HJ195" s="49"/>
      <c r="HK195" s="49"/>
      <c r="HL195" s="49"/>
      <c r="HM195" s="49"/>
      <c r="HN195" s="49"/>
      <c r="HO195" s="49"/>
      <c r="HP195" s="49"/>
      <c r="HQ195" s="49"/>
      <c r="HR195" s="49"/>
      <c r="HS195" s="49"/>
      <c r="HT195" s="49"/>
      <c r="HU195" s="49"/>
      <c r="HV195" s="49"/>
      <c r="HW195" s="49"/>
      <c r="HX195" s="49"/>
      <c r="HY195" s="49"/>
      <c r="HZ195" s="49"/>
      <c r="IA195" s="49"/>
      <c r="IB195" s="49"/>
      <c r="IC195" s="49"/>
      <c r="ID195" s="49"/>
      <c r="IE195" s="49"/>
      <c r="IF195" s="49"/>
      <c r="IG195" s="49"/>
      <c r="IH195" s="49"/>
      <c r="II195" s="49"/>
      <c r="IJ195" s="49"/>
      <c r="IK195" s="49"/>
      <c r="IL195" s="49"/>
      <c r="IM195" s="49"/>
      <c r="IN195" s="49"/>
    </row>
    <row r="196" spans="1:248" s="8" customFormat="1" ht="18" customHeight="1">
      <c r="A196" s="42">
        <v>195</v>
      </c>
      <c r="B196" s="181" t="s">
        <v>1511</v>
      </c>
      <c r="C196" s="180" t="s">
        <v>1512</v>
      </c>
      <c r="D196" s="43" t="str">
        <f t="shared" si="20"/>
        <v>性能型存储-DELL R740-宿主机及AI</v>
      </c>
      <c r="E196" s="183" t="s">
        <v>120</v>
      </c>
      <c r="F196" s="186" t="s">
        <v>1513</v>
      </c>
      <c r="G196" s="191">
        <v>2111</v>
      </c>
      <c r="H196" s="183" t="s">
        <v>1514</v>
      </c>
      <c r="I196" s="183" t="s">
        <v>323</v>
      </c>
      <c r="J196" s="183" t="s">
        <v>1294</v>
      </c>
      <c r="K196" s="191">
        <v>2161</v>
      </c>
      <c r="L196" s="183" t="s">
        <v>1515</v>
      </c>
      <c r="M196" s="183" t="s">
        <v>530</v>
      </c>
      <c r="N196" s="183" t="s">
        <v>531</v>
      </c>
      <c r="O196" s="42"/>
      <c r="P196" s="42"/>
      <c r="Q196" s="42" t="s">
        <v>532</v>
      </c>
      <c r="R196" s="42" t="s">
        <v>533</v>
      </c>
      <c r="S196" s="114" t="str">
        <f t="shared" si="16"/>
        <v>09</v>
      </c>
      <c r="T196" s="114" t="str">
        <f t="shared" si="21"/>
        <v>HH列07</v>
      </c>
      <c r="U196" s="114" t="str">
        <f t="shared" si="17"/>
        <v>02</v>
      </c>
      <c r="V196" s="114" t="str">
        <f t="shared" si="22"/>
        <v>101</v>
      </c>
      <c r="W196" s="47"/>
      <c r="X196" s="114" t="s">
        <v>125</v>
      </c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49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49"/>
      <c r="HC196" s="49"/>
      <c r="HD196" s="49"/>
      <c r="HE196" s="49"/>
      <c r="HF196" s="49"/>
      <c r="HG196" s="49"/>
      <c r="HH196" s="49"/>
      <c r="HI196" s="49"/>
      <c r="HJ196" s="49"/>
      <c r="HK196" s="49"/>
      <c r="HL196" s="49"/>
      <c r="HM196" s="49"/>
      <c r="HN196" s="49"/>
      <c r="HO196" s="49"/>
      <c r="HP196" s="49"/>
      <c r="HQ196" s="49"/>
      <c r="HR196" s="49"/>
      <c r="HS196" s="49"/>
      <c r="HT196" s="49"/>
      <c r="HU196" s="49"/>
      <c r="HV196" s="49"/>
      <c r="HW196" s="49"/>
      <c r="HX196" s="49"/>
      <c r="HY196" s="49"/>
      <c r="HZ196" s="49"/>
      <c r="IA196" s="49"/>
      <c r="IB196" s="49"/>
      <c r="IC196" s="49"/>
      <c r="ID196" s="49"/>
      <c r="IE196" s="49"/>
      <c r="IF196" s="49"/>
      <c r="IG196" s="49"/>
      <c r="IH196" s="49"/>
      <c r="II196" s="49"/>
      <c r="IJ196" s="49"/>
      <c r="IK196" s="49"/>
      <c r="IL196" s="49"/>
      <c r="IM196" s="49"/>
      <c r="IN196" s="49"/>
    </row>
    <row r="197" spans="1:248" s="8" customFormat="1" ht="18" customHeight="1">
      <c r="A197" s="42">
        <v>196</v>
      </c>
      <c r="B197" s="181" t="s">
        <v>1516</v>
      </c>
      <c r="C197" s="180" t="s">
        <v>1517</v>
      </c>
      <c r="D197" s="43" t="str">
        <f t="shared" si="20"/>
        <v>性能型存储-DELL R740-宿主机及AI</v>
      </c>
      <c r="E197" s="183" t="s">
        <v>120</v>
      </c>
      <c r="F197" s="186" t="s">
        <v>1518</v>
      </c>
      <c r="G197" s="191">
        <v>2111</v>
      </c>
      <c r="H197" s="183" t="s">
        <v>1519</v>
      </c>
      <c r="I197" s="183" t="s">
        <v>323</v>
      </c>
      <c r="J197" s="183" t="s">
        <v>1294</v>
      </c>
      <c r="K197" s="191">
        <v>2161</v>
      </c>
      <c r="L197" s="183" t="s">
        <v>1520</v>
      </c>
      <c r="M197" s="183" t="s">
        <v>530</v>
      </c>
      <c r="N197" s="183" t="s">
        <v>531</v>
      </c>
      <c r="O197" s="42"/>
      <c r="P197" s="42"/>
      <c r="Q197" s="42" t="s">
        <v>532</v>
      </c>
      <c r="R197" s="42" t="s">
        <v>533</v>
      </c>
      <c r="S197" s="114" t="str">
        <f t="shared" si="16"/>
        <v>12</v>
      </c>
      <c r="T197" s="114" t="str">
        <f t="shared" si="21"/>
        <v>HH列07</v>
      </c>
      <c r="U197" s="114" t="str">
        <f t="shared" si="17"/>
        <v>02</v>
      </c>
      <c r="V197" s="114" t="str">
        <f t="shared" si="22"/>
        <v>101</v>
      </c>
      <c r="W197" s="47"/>
      <c r="X197" s="114" t="s">
        <v>125</v>
      </c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49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49"/>
      <c r="HC197" s="49"/>
      <c r="HD197" s="49"/>
      <c r="HE197" s="49"/>
      <c r="HF197" s="49"/>
      <c r="HG197" s="49"/>
      <c r="HH197" s="49"/>
      <c r="HI197" s="49"/>
      <c r="HJ197" s="49"/>
      <c r="HK197" s="49"/>
      <c r="HL197" s="49"/>
      <c r="HM197" s="49"/>
      <c r="HN197" s="49"/>
      <c r="HO197" s="49"/>
      <c r="HP197" s="49"/>
      <c r="HQ197" s="49"/>
      <c r="HR197" s="49"/>
      <c r="HS197" s="49"/>
      <c r="HT197" s="49"/>
      <c r="HU197" s="49"/>
      <c r="HV197" s="49"/>
      <c r="HW197" s="49"/>
      <c r="HX197" s="49"/>
      <c r="HY197" s="49"/>
      <c r="HZ197" s="49"/>
      <c r="IA197" s="49"/>
      <c r="IB197" s="49"/>
      <c r="IC197" s="49"/>
      <c r="ID197" s="49"/>
      <c r="IE197" s="49"/>
      <c r="IF197" s="49"/>
      <c r="IG197" s="49"/>
      <c r="IH197" s="49"/>
      <c r="II197" s="49"/>
      <c r="IJ197" s="49"/>
      <c r="IK197" s="49"/>
      <c r="IL197" s="49"/>
      <c r="IM197" s="49"/>
      <c r="IN197" s="49"/>
    </row>
    <row r="198" spans="1:248" s="8" customFormat="1" ht="18" customHeight="1">
      <c r="A198" s="42">
        <v>197</v>
      </c>
      <c r="B198" s="181" t="s">
        <v>1521</v>
      </c>
      <c r="C198" s="180" t="s">
        <v>1522</v>
      </c>
      <c r="D198" s="43" t="str">
        <f t="shared" si="20"/>
        <v>性能型存储-DELL R740-宿主机及AI</v>
      </c>
      <c r="E198" s="183" t="s">
        <v>120</v>
      </c>
      <c r="F198" s="186" t="s">
        <v>1523</v>
      </c>
      <c r="G198" s="191">
        <v>2111</v>
      </c>
      <c r="H198" s="183" t="s">
        <v>1524</v>
      </c>
      <c r="I198" s="183" t="s">
        <v>323</v>
      </c>
      <c r="J198" s="183" t="s">
        <v>1294</v>
      </c>
      <c r="K198" s="191">
        <v>2161</v>
      </c>
      <c r="L198" s="183" t="s">
        <v>1525</v>
      </c>
      <c r="M198" s="183" t="s">
        <v>530</v>
      </c>
      <c r="N198" s="183" t="s">
        <v>531</v>
      </c>
      <c r="O198" s="42"/>
      <c r="P198" s="42"/>
      <c r="Q198" s="42" t="s">
        <v>532</v>
      </c>
      <c r="R198" s="42" t="s">
        <v>533</v>
      </c>
      <c r="S198" s="114" t="str">
        <f t="shared" si="16"/>
        <v>15</v>
      </c>
      <c r="T198" s="114" t="str">
        <f t="shared" si="21"/>
        <v>HH列07</v>
      </c>
      <c r="U198" s="114" t="str">
        <f t="shared" si="17"/>
        <v>02</v>
      </c>
      <c r="V198" s="114" t="str">
        <f t="shared" si="22"/>
        <v>101</v>
      </c>
      <c r="W198" s="47"/>
      <c r="X198" s="114" t="s">
        <v>125</v>
      </c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49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49"/>
      <c r="HC198" s="49"/>
      <c r="HD198" s="49"/>
      <c r="HE198" s="49"/>
      <c r="HF198" s="49"/>
      <c r="HG198" s="49"/>
      <c r="HH198" s="49"/>
      <c r="HI198" s="49"/>
      <c r="HJ198" s="49"/>
      <c r="HK198" s="49"/>
      <c r="HL198" s="49"/>
      <c r="HM198" s="49"/>
      <c r="HN198" s="49"/>
      <c r="HO198" s="49"/>
      <c r="HP198" s="49"/>
      <c r="HQ198" s="49"/>
      <c r="HR198" s="49"/>
      <c r="HS198" s="49"/>
      <c r="HT198" s="49"/>
      <c r="HU198" s="49"/>
      <c r="HV198" s="49"/>
      <c r="HW198" s="49"/>
      <c r="HX198" s="49"/>
      <c r="HY198" s="49"/>
      <c r="HZ198" s="49"/>
      <c r="IA198" s="49"/>
      <c r="IB198" s="49"/>
      <c r="IC198" s="49"/>
      <c r="ID198" s="49"/>
      <c r="IE198" s="49"/>
      <c r="IF198" s="49"/>
      <c r="IG198" s="49"/>
      <c r="IH198" s="49"/>
      <c r="II198" s="49"/>
      <c r="IJ198" s="49"/>
      <c r="IK198" s="49"/>
      <c r="IL198" s="49"/>
      <c r="IM198" s="49"/>
      <c r="IN198" s="49"/>
    </row>
    <row r="199" spans="1:248" s="8" customFormat="1" ht="18" customHeight="1">
      <c r="A199" s="42">
        <v>198</v>
      </c>
      <c r="B199" s="181" t="s">
        <v>1526</v>
      </c>
      <c r="C199" s="180" t="s">
        <v>1527</v>
      </c>
      <c r="D199" s="43" t="str">
        <f t="shared" si="20"/>
        <v>性能型存储-DELL R740-宿主机及AI</v>
      </c>
      <c r="E199" s="183" t="s">
        <v>120</v>
      </c>
      <c r="F199" s="186" t="s">
        <v>1528</v>
      </c>
      <c r="G199" s="191">
        <v>2111</v>
      </c>
      <c r="H199" s="183" t="s">
        <v>1529</v>
      </c>
      <c r="I199" s="183" t="s">
        <v>323</v>
      </c>
      <c r="J199" s="183" t="s">
        <v>1294</v>
      </c>
      <c r="K199" s="191">
        <v>2161</v>
      </c>
      <c r="L199" s="183" t="s">
        <v>1530</v>
      </c>
      <c r="M199" s="183" t="s">
        <v>530</v>
      </c>
      <c r="N199" s="183" t="s">
        <v>531</v>
      </c>
      <c r="O199" s="42"/>
      <c r="P199" s="42"/>
      <c r="Q199" s="42" t="s">
        <v>532</v>
      </c>
      <c r="R199" s="42" t="s">
        <v>533</v>
      </c>
      <c r="S199" s="114" t="str">
        <f t="shared" si="16"/>
        <v>18</v>
      </c>
      <c r="T199" s="114" t="str">
        <f t="shared" si="21"/>
        <v>HH列07</v>
      </c>
      <c r="U199" s="114" t="str">
        <f t="shared" si="17"/>
        <v>02</v>
      </c>
      <c r="V199" s="114" t="str">
        <f t="shared" si="22"/>
        <v>101</v>
      </c>
      <c r="W199" s="47"/>
      <c r="X199" s="114" t="s">
        <v>125</v>
      </c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</row>
    <row r="200" spans="1:248" s="8" customFormat="1" ht="18" customHeight="1">
      <c r="A200" s="42">
        <v>199</v>
      </c>
      <c r="B200" s="181" t="s">
        <v>1531</v>
      </c>
      <c r="C200" s="180" t="s">
        <v>1532</v>
      </c>
      <c r="D200" s="43" t="str">
        <f t="shared" si="20"/>
        <v>性能型存储-DELL R740-宿主机及AI</v>
      </c>
      <c r="E200" s="183" t="s">
        <v>120</v>
      </c>
      <c r="F200" s="186" t="s">
        <v>1533</v>
      </c>
      <c r="G200" s="191">
        <v>2111</v>
      </c>
      <c r="H200" s="183" t="s">
        <v>1534</v>
      </c>
      <c r="I200" s="183" t="s">
        <v>323</v>
      </c>
      <c r="J200" s="183" t="s">
        <v>1294</v>
      </c>
      <c r="K200" s="191">
        <v>2161</v>
      </c>
      <c r="L200" s="183" t="s">
        <v>1535</v>
      </c>
      <c r="M200" s="183" t="s">
        <v>530</v>
      </c>
      <c r="N200" s="183" t="s">
        <v>531</v>
      </c>
      <c r="O200" s="42"/>
      <c r="P200" s="42"/>
      <c r="Q200" s="42" t="s">
        <v>532</v>
      </c>
      <c r="R200" s="42" t="s">
        <v>533</v>
      </c>
      <c r="S200" s="114" t="str">
        <f t="shared" si="16"/>
        <v>21</v>
      </c>
      <c r="T200" s="114" t="str">
        <f t="shared" si="21"/>
        <v>HH列07</v>
      </c>
      <c r="U200" s="114" t="str">
        <f t="shared" si="17"/>
        <v>02</v>
      </c>
      <c r="V200" s="114" t="str">
        <f t="shared" si="22"/>
        <v>101</v>
      </c>
      <c r="W200" s="47"/>
      <c r="X200" s="114" t="s">
        <v>125</v>
      </c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</row>
    <row r="201" spans="1:248" s="8" customFormat="1" ht="18" customHeight="1">
      <c r="A201" s="42">
        <v>200</v>
      </c>
      <c r="B201" s="181" t="s">
        <v>1536</v>
      </c>
      <c r="C201" s="180" t="s">
        <v>1537</v>
      </c>
      <c r="D201" s="43" t="str">
        <f t="shared" si="20"/>
        <v>性能型存储-DELL R740-宿主机及AI</v>
      </c>
      <c r="E201" s="183" t="s">
        <v>120</v>
      </c>
      <c r="F201" s="186" t="s">
        <v>1538</v>
      </c>
      <c r="G201" s="191">
        <v>2111</v>
      </c>
      <c r="H201" s="183" t="s">
        <v>1539</v>
      </c>
      <c r="I201" s="183" t="s">
        <v>323</v>
      </c>
      <c r="J201" s="183" t="s">
        <v>1294</v>
      </c>
      <c r="K201" s="191">
        <v>2161</v>
      </c>
      <c r="L201" s="183" t="s">
        <v>1540</v>
      </c>
      <c r="M201" s="183" t="s">
        <v>530</v>
      </c>
      <c r="N201" s="183" t="s">
        <v>531</v>
      </c>
      <c r="O201" s="42"/>
      <c r="P201" s="42"/>
      <c r="Q201" s="42" t="s">
        <v>532</v>
      </c>
      <c r="R201" s="42" t="s">
        <v>533</v>
      </c>
      <c r="S201" s="114" t="str">
        <f t="shared" si="16"/>
        <v>03</v>
      </c>
      <c r="T201" s="114" t="str">
        <f t="shared" si="21"/>
        <v>HH列06</v>
      </c>
      <c r="U201" s="114" t="str">
        <f t="shared" si="17"/>
        <v>02</v>
      </c>
      <c r="V201" s="114" t="str">
        <f t="shared" si="22"/>
        <v>101</v>
      </c>
      <c r="W201" s="47"/>
      <c r="X201" s="114" t="s">
        <v>125</v>
      </c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</row>
    <row r="202" spans="1:248" s="8" customFormat="1" ht="18" customHeight="1">
      <c r="A202" s="42">
        <v>201</v>
      </c>
      <c r="B202" s="181" t="s">
        <v>1541</v>
      </c>
      <c r="C202" s="180" t="s">
        <v>1542</v>
      </c>
      <c r="D202" s="43" t="str">
        <f t="shared" si="20"/>
        <v>性能型存储-DELL R740-宿主机及AI</v>
      </c>
      <c r="E202" s="183" t="s">
        <v>120</v>
      </c>
      <c r="F202" s="186" t="s">
        <v>1543</v>
      </c>
      <c r="G202" s="191">
        <v>2111</v>
      </c>
      <c r="H202" s="183" t="s">
        <v>1544</v>
      </c>
      <c r="I202" s="183" t="s">
        <v>323</v>
      </c>
      <c r="J202" s="183" t="s">
        <v>1294</v>
      </c>
      <c r="K202" s="191">
        <v>2161</v>
      </c>
      <c r="L202" s="183" t="s">
        <v>1545</v>
      </c>
      <c r="M202" s="183" t="s">
        <v>530</v>
      </c>
      <c r="N202" s="183" t="s">
        <v>531</v>
      </c>
      <c r="O202" s="42"/>
      <c r="P202" s="42"/>
      <c r="Q202" s="42" t="s">
        <v>532</v>
      </c>
      <c r="R202" s="42" t="s">
        <v>533</v>
      </c>
      <c r="S202" s="114" t="str">
        <f t="shared" si="16"/>
        <v>06</v>
      </c>
      <c r="T202" s="114" t="str">
        <f t="shared" si="21"/>
        <v>HH列06</v>
      </c>
      <c r="U202" s="114" t="str">
        <f t="shared" si="17"/>
        <v>02</v>
      </c>
      <c r="V202" s="114" t="str">
        <f t="shared" si="22"/>
        <v>101</v>
      </c>
      <c r="W202" s="47"/>
      <c r="X202" s="114" t="s">
        <v>125</v>
      </c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</row>
    <row r="203" spans="1:248" s="8" customFormat="1" ht="18" customHeight="1">
      <c r="A203" s="42">
        <v>202</v>
      </c>
      <c r="B203" s="181" t="s">
        <v>1546</v>
      </c>
      <c r="C203" s="180" t="s">
        <v>1547</v>
      </c>
      <c r="D203" s="43" t="str">
        <f t="shared" si="20"/>
        <v>性能型存储-DELL R740-宿主机及AI</v>
      </c>
      <c r="E203" s="183" t="s">
        <v>120</v>
      </c>
      <c r="F203" s="186" t="s">
        <v>1548</v>
      </c>
      <c r="G203" s="191">
        <v>2111</v>
      </c>
      <c r="H203" s="183" t="s">
        <v>1549</v>
      </c>
      <c r="I203" s="183" t="s">
        <v>323</v>
      </c>
      <c r="J203" s="183" t="s">
        <v>1294</v>
      </c>
      <c r="K203" s="191">
        <v>2161</v>
      </c>
      <c r="L203" s="183" t="s">
        <v>1550</v>
      </c>
      <c r="M203" s="183" t="s">
        <v>530</v>
      </c>
      <c r="N203" s="183" t="s">
        <v>531</v>
      </c>
      <c r="O203" s="42"/>
      <c r="P203" s="42"/>
      <c r="Q203" s="42" t="s">
        <v>532</v>
      </c>
      <c r="R203" s="42" t="s">
        <v>533</v>
      </c>
      <c r="S203" s="114" t="str">
        <f t="shared" si="16"/>
        <v>09</v>
      </c>
      <c r="T203" s="114" t="str">
        <f t="shared" si="21"/>
        <v>HH列06</v>
      </c>
      <c r="U203" s="114" t="str">
        <f t="shared" si="17"/>
        <v>02</v>
      </c>
      <c r="V203" s="114" t="str">
        <f t="shared" si="22"/>
        <v>101</v>
      </c>
      <c r="W203" s="47"/>
      <c r="X203" s="114" t="s">
        <v>125</v>
      </c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</row>
    <row r="204" spans="1:248" s="8" customFormat="1" ht="18" customHeight="1">
      <c r="A204" s="42">
        <v>203</v>
      </c>
      <c r="B204" s="181" t="s">
        <v>1551</v>
      </c>
      <c r="C204" s="180" t="s">
        <v>1552</v>
      </c>
      <c r="D204" s="43" t="str">
        <f t="shared" si="20"/>
        <v>性能型存储-DELL R740-宿主机及AI</v>
      </c>
      <c r="E204" s="183" t="s">
        <v>120</v>
      </c>
      <c r="F204" s="186" t="s">
        <v>1553</v>
      </c>
      <c r="G204" s="191">
        <v>2111</v>
      </c>
      <c r="H204" s="183" t="s">
        <v>1554</v>
      </c>
      <c r="I204" s="183" t="s">
        <v>323</v>
      </c>
      <c r="J204" s="183" t="s">
        <v>1294</v>
      </c>
      <c r="K204" s="191">
        <v>2161</v>
      </c>
      <c r="L204" s="183" t="s">
        <v>1555</v>
      </c>
      <c r="M204" s="183" t="s">
        <v>530</v>
      </c>
      <c r="N204" s="183" t="s">
        <v>531</v>
      </c>
      <c r="O204" s="42"/>
      <c r="P204" s="42"/>
      <c r="Q204" s="42" t="s">
        <v>532</v>
      </c>
      <c r="R204" s="42" t="s">
        <v>533</v>
      </c>
      <c r="S204" s="114" t="str">
        <f t="shared" si="16"/>
        <v>12</v>
      </c>
      <c r="T204" s="114" t="str">
        <f t="shared" si="21"/>
        <v>HH列06</v>
      </c>
      <c r="U204" s="114" t="str">
        <f t="shared" si="17"/>
        <v>02</v>
      </c>
      <c r="V204" s="114" t="str">
        <f t="shared" si="22"/>
        <v>101</v>
      </c>
      <c r="W204" s="47"/>
      <c r="X204" s="114" t="s">
        <v>125</v>
      </c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</row>
    <row r="205" spans="1:248" s="8" customFormat="1" ht="18" customHeight="1">
      <c r="A205" s="42">
        <v>204</v>
      </c>
      <c r="B205" s="181" t="s">
        <v>1556</v>
      </c>
      <c r="C205" s="180" t="s">
        <v>1557</v>
      </c>
      <c r="D205" s="43" t="str">
        <f t="shared" si="20"/>
        <v>性能型存储-DELL R740-宿主机及AI</v>
      </c>
      <c r="E205" s="183" t="s">
        <v>120</v>
      </c>
      <c r="F205" s="186" t="s">
        <v>1558</v>
      </c>
      <c r="G205" s="191">
        <v>2111</v>
      </c>
      <c r="H205" s="183" t="s">
        <v>1559</v>
      </c>
      <c r="I205" s="183" t="s">
        <v>323</v>
      </c>
      <c r="J205" s="183" t="s">
        <v>1294</v>
      </c>
      <c r="K205" s="191">
        <v>2161</v>
      </c>
      <c r="L205" s="183" t="s">
        <v>1560</v>
      </c>
      <c r="M205" s="183" t="s">
        <v>530</v>
      </c>
      <c r="N205" s="183" t="s">
        <v>531</v>
      </c>
      <c r="O205" s="42"/>
      <c r="P205" s="42"/>
      <c r="Q205" s="42" t="s">
        <v>532</v>
      </c>
      <c r="R205" s="42" t="s">
        <v>533</v>
      </c>
      <c r="S205" s="114" t="str">
        <f t="shared" si="16"/>
        <v>15</v>
      </c>
      <c r="T205" s="114" t="str">
        <f t="shared" si="21"/>
        <v>HH列06</v>
      </c>
      <c r="U205" s="114" t="str">
        <f t="shared" si="17"/>
        <v>02</v>
      </c>
      <c r="V205" s="114" t="str">
        <f t="shared" si="22"/>
        <v>101</v>
      </c>
      <c r="W205" s="47"/>
      <c r="X205" s="114" t="s">
        <v>125</v>
      </c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</row>
    <row r="206" spans="1:248" s="8" customFormat="1" ht="18" customHeight="1">
      <c r="A206" s="42">
        <v>205</v>
      </c>
      <c r="B206" s="181" t="s">
        <v>1561</v>
      </c>
      <c r="C206" s="180" t="s">
        <v>1562</v>
      </c>
      <c r="D206" s="43" t="str">
        <f t="shared" si="20"/>
        <v>性能型存储-DELL R740-宿主机及AI</v>
      </c>
      <c r="E206" s="183" t="s">
        <v>120</v>
      </c>
      <c r="F206" s="186" t="s">
        <v>1563</v>
      </c>
      <c r="G206" s="191">
        <v>2111</v>
      </c>
      <c r="H206" s="183" t="s">
        <v>1564</v>
      </c>
      <c r="I206" s="183" t="s">
        <v>323</v>
      </c>
      <c r="J206" s="183" t="s">
        <v>1294</v>
      </c>
      <c r="K206" s="191">
        <v>2161</v>
      </c>
      <c r="L206" s="183" t="s">
        <v>1565</v>
      </c>
      <c r="M206" s="183" t="s">
        <v>530</v>
      </c>
      <c r="N206" s="183" t="s">
        <v>531</v>
      </c>
      <c r="O206" s="42"/>
      <c r="P206" s="42"/>
      <c r="Q206" s="42" t="s">
        <v>532</v>
      </c>
      <c r="R206" s="42" t="s">
        <v>533</v>
      </c>
      <c r="S206" s="114" t="str">
        <f t="shared" si="16"/>
        <v>18</v>
      </c>
      <c r="T206" s="114" t="str">
        <f t="shared" si="21"/>
        <v>HH列06</v>
      </c>
      <c r="U206" s="114" t="str">
        <f t="shared" si="17"/>
        <v>02</v>
      </c>
      <c r="V206" s="114" t="str">
        <f t="shared" si="22"/>
        <v>101</v>
      </c>
      <c r="W206" s="47"/>
      <c r="X206" s="114" t="s">
        <v>125</v>
      </c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49"/>
      <c r="IC206" s="49"/>
      <c r="ID206" s="49"/>
      <c r="IE206" s="49"/>
      <c r="IF206" s="49"/>
      <c r="IG206" s="49"/>
      <c r="IH206" s="49"/>
      <c r="II206" s="49"/>
      <c r="IJ206" s="49"/>
      <c r="IK206" s="49"/>
      <c r="IL206" s="49"/>
      <c r="IM206" s="49"/>
      <c r="IN206" s="49"/>
    </row>
    <row r="207" spans="1:248" s="8" customFormat="1" ht="18" customHeight="1">
      <c r="A207" s="42">
        <v>206</v>
      </c>
      <c r="B207" s="181" t="s">
        <v>1566</v>
      </c>
      <c r="C207" s="180" t="s">
        <v>1567</v>
      </c>
      <c r="D207" s="43" t="str">
        <f t="shared" si="20"/>
        <v>性能型存储-DELL R740-宿主机及AI</v>
      </c>
      <c r="E207" s="183" t="s">
        <v>120</v>
      </c>
      <c r="F207" s="186" t="s">
        <v>1568</v>
      </c>
      <c r="G207" s="191">
        <v>2111</v>
      </c>
      <c r="H207" s="183" t="s">
        <v>1569</v>
      </c>
      <c r="I207" s="183" t="s">
        <v>323</v>
      </c>
      <c r="J207" s="183" t="s">
        <v>1294</v>
      </c>
      <c r="K207" s="191">
        <v>2161</v>
      </c>
      <c r="L207" s="183" t="s">
        <v>1570</v>
      </c>
      <c r="M207" s="183" t="s">
        <v>530</v>
      </c>
      <c r="N207" s="183" t="s">
        <v>531</v>
      </c>
      <c r="O207" s="42"/>
      <c r="P207" s="42"/>
      <c r="Q207" s="42" t="s">
        <v>532</v>
      </c>
      <c r="R207" s="42" t="s">
        <v>533</v>
      </c>
      <c r="S207" s="114" t="str">
        <f t="shared" si="16"/>
        <v>21</v>
      </c>
      <c r="T207" s="114" t="str">
        <f t="shared" si="21"/>
        <v>HH列06</v>
      </c>
      <c r="U207" s="114" t="str">
        <f t="shared" si="17"/>
        <v>02</v>
      </c>
      <c r="V207" s="114" t="str">
        <f t="shared" si="22"/>
        <v>101</v>
      </c>
      <c r="W207" s="47"/>
      <c r="X207" s="114" t="s">
        <v>125</v>
      </c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  <c r="GA207" s="49"/>
      <c r="GB207" s="49"/>
      <c r="GC207" s="49"/>
      <c r="GD207" s="49"/>
      <c r="GE207" s="49"/>
      <c r="GF207" s="49"/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/>
      <c r="GW207" s="49"/>
      <c r="GX207" s="49"/>
      <c r="GY207" s="49"/>
      <c r="GZ207" s="49"/>
      <c r="HA207" s="49"/>
      <c r="HB207" s="49"/>
      <c r="HC207" s="49"/>
      <c r="HD207" s="49"/>
      <c r="HE207" s="49"/>
      <c r="HF207" s="49"/>
      <c r="HG207" s="49"/>
      <c r="HH207" s="49"/>
      <c r="HI207" s="49"/>
      <c r="HJ207" s="49"/>
      <c r="HK207" s="49"/>
      <c r="HL207" s="49"/>
      <c r="HM207" s="49"/>
      <c r="HN207" s="49"/>
      <c r="HO207" s="49"/>
      <c r="HP207" s="49"/>
      <c r="HQ207" s="49"/>
      <c r="HR207" s="49"/>
      <c r="HS207" s="49"/>
      <c r="HT207" s="49"/>
      <c r="HU207" s="49"/>
      <c r="HV207" s="49"/>
      <c r="HW207" s="49"/>
      <c r="HX207" s="49"/>
      <c r="HY207" s="49"/>
      <c r="HZ207" s="49"/>
      <c r="IA207" s="49"/>
      <c r="IB207" s="49"/>
      <c r="IC207" s="49"/>
      <c r="ID207" s="49"/>
      <c r="IE207" s="49"/>
      <c r="IF207" s="49"/>
      <c r="IG207" s="49"/>
      <c r="IH207" s="49"/>
      <c r="II207" s="49"/>
      <c r="IJ207" s="49"/>
      <c r="IK207" s="49"/>
      <c r="IL207" s="49"/>
      <c r="IM207" s="49"/>
      <c r="IN207" s="49"/>
    </row>
    <row r="208" spans="1:248" s="8" customFormat="1" ht="18" customHeight="1">
      <c r="A208" s="42">
        <v>207</v>
      </c>
      <c r="B208" s="181" t="s">
        <v>1571</v>
      </c>
      <c r="C208" s="180" t="s">
        <v>1572</v>
      </c>
      <c r="D208" s="43" t="str">
        <f t="shared" si="20"/>
        <v>性能型存储-DELL R740-宿主机及AI</v>
      </c>
      <c r="E208" s="183" t="s">
        <v>120</v>
      </c>
      <c r="F208" s="186" t="s">
        <v>1573</v>
      </c>
      <c r="G208" s="191">
        <v>2111</v>
      </c>
      <c r="H208" s="183" t="s">
        <v>1574</v>
      </c>
      <c r="I208" s="183" t="s">
        <v>323</v>
      </c>
      <c r="J208" s="183" t="s">
        <v>1294</v>
      </c>
      <c r="K208" s="191">
        <v>2161</v>
      </c>
      <c r="L208" s="183" t="s">
        <v>1575</v>
      </c>
      <c r="M208" s="183" t="s">
        <v>530</v>
      </c>
      <c r="N208" s="183" t="s">
        <v>531</v>
      </c>
      <c r="O208" s="42"/>
      <c r="P208" s="42"/>
      <c r="Q208" s="42" t="s">
        <v>532</v>
      </c>
      <c r="R208" s="42" t="s">
        <v>533</v>
      </c>
      <c r="S208" s="114" t="str">
        <f t="shared" si="16"/>
        <v>03</v>
      </c>
      <c r="T208" s="114" t="str">
        <f t="shared" si="21"/>
        <v>HH列05</v>
      </c>
      <c r="U208" s="114" t="str">
        <f t="shared" si="17"/>
        <v>02</v>
      </c>
      <c r="V208" s="114" t="str">
        <f t="shared" si="22"/>
        <v>101</v>
      </c>
      <c r="W208" s="47"/>
      <c r="X208" s="114" t="s">
        <v>125</v>
      </c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  <c r="FC208" s="49"/>
      <c r="FD208" s="49"/>
      <c r="FE208" s="49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  <c r="GA208" s="49"/>
      <c r="GB208" s="49"/>
      <c r="GC208" s="49"/>
      <c r="GD208" s="49"/>
      <c r="GE208" s="49"/>
      <c r="GF208" s="49"/>
      <c r="GG208" s="49"/>
      <c r="GH208" s="49"/>
      <c r="GI208" s="49"/>
      <c r="GJ208" s="49"/>
      <c r="GK208" s="49"/>
      <c r="GL208" s="49"/>
      <c r="GM208" s="49"/>
      <c r="GN208" s="49"/>
      <c r="GO208" s="49"/>
      <c r="GP208" s="49"/>
      <c r="GQ208" s="49"/>
      <c r="GR208" s="49"/>
      <c r="GS208" s="49"/>
      <c r="GT208" s="49"/>
      <c r="GU208" s="49"/>
      <c r="GV208" s="49"/>
      <c r="GW208" s="49"/>
      <c r="GX208" s="49"/>
      <c r="GY208" s="49"/>
      <c r="GZ208" s="49"/>
      <c r="HA208" s="49"/>
      <c r="HB208" s="49"/>
      <c r="HC208" s="49"/>
      <c r="HD208" s="49"/>
      <c r="HE208" s="49"/>
      <c r="HF208" s="49"/>
      <c r="HG208" s="49"/>
      <c r="HH208" s="49"/>
      <c r="HI208" s="49"/>
      <c r="HJ208" s="49"/>
      <c r="HK208" s="49"/>
      <c r="HL208" s="49"/>
      <c r="HM208" s="49"/>
      <c r="HN208" s="49"/>
      <c r="HO208" s="49"/>
      <c r="HP208" s="49"/>
      <c r="HQ208" s="49"/>
      <c r="HR208" s="49"/>
      <c r="HS208" s="49"/>
      <c r="HT208" s="49"/>
      <c r="HU208" s="49"/>
      <c r="HV208" s="49"/>
      <c r="HW208" s="49"/>
      <c r="HX208" s="49"/>
      <c r="HY208" s="49"/>
      <c r="HZ208" s="49"/>
      <c r="IA208" s="49"/>
      <c r="IB208" s="49"/>
      <c r="IC208" s="49"/>
      <c r="ID208" s="49"/>
      <c r="IE208" s="49"/>
      <c r="IF208" s="49"/>
      <c r="IG208" s="49"/>
      <c r="IH208" s="49"/>
      <c r="II208" s="49"/>
      <c r="IJ208" s="49"/>
      <c r="IK208" s="49"/>
      <c r="IL208" s="49"/>
      <c r="IM208" s="49"/>
      <c r="IN208" s="49"/>
    </row>
    <row r="209" spans="1:248" s="8" customFormat="1" ht="18" customHeight="1">
      <c r="A209" s="42">
        <v>208</v>
      </c>
      <c r="B209" s="181" t="s">
        <v>1576</v>
      </c>
      <c r="C209" s="180" t="s">
        <v>1577</v>
      </c>
      <c r="D209" s="43" t="str">
        <f t="shared" si="20"/>
        <v>性能型存储-DELL R740-宿主机及AI</v>
      </c>
      <c r="E209" s="183" t="s">
        <v>120</v>
      </c>
      <c r="F209" s="186" t="s">
        <v>1578</v>
      </c>
      <c r="G209" s="191">
        <v>2111</v>
      </c>
      <c r="H209" s="183" t="s">
        <v>1579</v>
      </c>
      <c r="I209" s="183" t="s">
        <v>323</v>
      </c>
      <c r="J209" s="183" t="s">
        <v>1294</v>
      </c>
      <c r="K209" s="191">
        <v>2161</v>
      </c>
      <c r="L209" s="183" t="s">
        <v>1580</v>
      </c>
      <c r="M209" s="183" t="s">
        <v>530</v>
      </c>
      <c r="N209" s="183" t="s">
        <v>531</v>
      </c>
      <c r="O209" s="42"/>
      <c r="P209" s="42"/>
      <c r="Q209" s="42" t="s">
        <v>532</v>
      </c>
      <c r="R209" s="42" t="s">
        <v>533</v>
      </c>
      <c r="S209" s="114" t="str">
        <f t="shared" si="16"/>
        <v>06</v>
      </c>
      <c r="T209" s="114" t="str">
        <f t="shared" si="21"/>
        <v>HH列05</v>
      </c>
      <c r="U209" s="114" t="str">
        <f t="shared" si="17"/>
        <v>02</v>
      </c>
      <c r="V209" s="114" t="str">
        <f t="shared" si="22"/>
        <v>101</v>
      </c>
      <c r="W209" s="47"/>
      <c r="X209" s="114" t="s">
        <v>125</v>
      </c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/>
      <c r="FD209" s="49"/>
      <c r="FE209" s="49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  <c r="GA209" s="49"/>
      <c r="GB209" s="49"/>
      <c r="GC209" s="49"/>
      <c r="GD209" s="49"/>
      <c r="GE209" s="49"/>
      <c r="GF209" s="49"/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/>
      <c r="GX209" s="49"/>
      <c r="GY209" s="49"/>
      <c r="GZ209" s="49"/>
      <c r="HA209" s="49"/>
      <c r="HB209" s="49"/>
      <c r="HC209" s="49"/>
      <c r="HD209" s="49"/>
      <c r="HE209" s="49"/>
      <c r="HF209" s="49"/>
      <c r="HG209" s="49"/>
      <c r="HH209" s="49"/>
      <c r="HI209" s="49"/>
      <c r="HJ209" s="49"/>
      <c r="HK209" s="49"/>
      <c r="HL209" s="49"/>
      <c r="HM209" s="49"/>
      <c r="HN209" s="49"/>
      <c r="HO209" s="49"/>
      <c r="HP209" s="49"/>
      <c r="HQ209" s="49"/>
      <c r="HR209" s="49"/>
      <c r="HS209" s="49"/>
      <c r="HT209" s="49"/>
      <c r="HU209" s="49"/>
      <c r="HV209" s="49"/>
      <c r="HW209" s="49"/>
      <c r="HX209" s="49"/>
      <c r="HY209" s="49"/>
      <c r="HZ209" s="49"/>
      <c r="IA209" s="49"/>
      <c r="IB209" s="49"/>
      <c r="IC209" s="49"/>
      <c r="ID209" s="49"/>
      <c r="IE209" s="49"/>
      <c r="IF209" s="49"/>
      <c r="IG209" s="49"/>
      <c r="IH209" s="49"/>
      <c r="II209" s="49"/>
      <c r="IJ209" s="49"/>
      <c r="IK209" s="49"/>
      <c r="IL209" s="49"/>
      <c r="IM209" s="49"/>
      <c r="IN209" s="49"/>
    </row>
    <row r="210" spans="1:248" s="8" customFormat="1" ht="18" customHeight="1">
      <c r="A210" s="42">
        <v>209</v>
      </c>
      <c r="B210" s="183" t="s">
        <v>1581</v>
      </c>
      <c r="C210" s="180" t="s">
        <v>1582</v>
      </c>
      <c r="D210" s="43" t="str">
        <f t="shared" si="20"/>
        <v>宿主机-FitServer R2200 V5-宿主机及AI</v>
      </c>
      <c r="E210" s="43" t="s">
        <v>129</v>
      </c>
      <c r="F210" s="45" t="s">
        <v>1583</v>
      </c>
      <c r="G210" s="191" t="s">
        <v>1584</v>
      </c>
      <c r="H210" s="191" t="s">
        <v>1585</v>
      </c>
      <c r="I210" s="191" t="s">
        <v>530</v>
      </c>
      <c r="J210" s="191" t="s">
        <v>1586</v>
      </c>
      <c r="K210" s="191">
        <v>2162</v>
      </c>
      <c r="L210" s="191" t="s">
        <v>1587</v>
      </c>
      <c r="M210" s="191" t="s">
        <v>323</v>
      </c>
      <c r="N210" s="191" t="s">
        <v>1588</v>
      </c>
      <c r="O210" s="42"/>
      <c r="P210" s="42"/>
      <c r="Q210" s="42" t="s">
        <v>532</v>
      </c>
      <c r="R210" s="42" t="s">
        <v>533</v>
      </c>
      <c r="S210" s="114" t="str">
        <f t="shared" ref="S210:S231" si="23">RIGHT(C210,2)</f>
        <v>03</v>
      </c>
      <c r="T210" s="114" t="str">
        <f t="shared" si="21"/>
        <v>HH列10</v>
      </c>
      <c r="U210" s="114" t="str">
        <f t="shared" ref="U210:U231" si="24">MID(C210,FIND("$",SUBSTITUTE(C210,"-","$",_xlfn.IFS(LEN(C210)-LEN(SUBSTITUTE(C210,"-",""))=7,7,LEN(C210)-LEN(SUBSTITUTE(C210,"-",""))=6,6,LEN(C210)-LEN(SUBSTITUTE(C210,"-",""))=5,5)))+1,2)</f>
        <v>02</v>
      </c>
      <c r="V210" s="114" t="str">
        <f t="shared" si="22"/>
        <v>101</v>
      </c>
      <c r="W210" s="47"/>
      <c r="X210" s="114" t="s">
        <v>125</v>
      </c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/>
      <c r="FD210" s="49"/>
      <c r="FE210" s="49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  <c r="GA210" s="49"/>
      <c r="GB210" s="49"/>
      <c r="GC210" s="49"/>
      <c r="GD210" s="49"/>
      <c r="GE210" s="49"/>
      <c r="GF210" s="49"/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49"/>
      <c r="HC210" s="49"/>
      <c r="HD210" s="49"/>
      <c r="HE210" s="49"/>
      <c r="HF210" s="49"/>
      <c r="HG210" s="49"/>
      <c r="HH210" s="49"/>
      <c r="HI210" s="49"/>
      <c r="HJ210" s="49"/>
      <c r="HK210" s="49"/>
      <c r="HL210" s="49"/>
      <c r="HM210" s="49"/>
      <c r="HN210" s="49"/>
      <c r="HO210" s="49"/>
      <c r="HP210" s="49"/>
      <c r="HQ210" s="49"/>
      <c r="HR210" s="49"/>
      <c r="HS210" s="49"/>
      <c r="HT210" s="49"/>
      <c r="HU210" s="49"/>
      <c r="HV210" s="49"/>
      <c r="HW210" s="49"/>
      <c r="HX210" s="49"/>
      <c r="HY210" s="49"/>
      <c r="HZ210" s="49"/>
      <c r="IA210" s="49"/>
      <c r="IB210" s="49"/>
      <c r="IC210" s="49"/>
      <c r="ID210" s="49"/>
      <c r="IE210" s="49"/>
      <c r="IF210" s="49"/>
      <c r="IG210" s="49"/>
      <c r="IH210" s="49"/>
      <c r="II210" s="49"/>
      <c r="IJ210" s="49"/>
      <c r="IK210" s="49"/>
      <c r="IL210" s="49"/>
      <c r="IM210" s="49"/>
      <c r="IN210" s="49"/>
    </row>
    <row r="211" spans="1:248" s="8" customFormat="1" ht="18" customHeight="1">
      <c r="A211" s="42">
        <v>210</v>
      </c>
      <c r="B211" s="183" t="s">
        <v>1589</v>
      </c>
      <c r="C211" s="180" t="s">
        <v>1590</v>
      </c>
      <c r="D211" s="43" t="str">
        <f t="shared" si="20"/>
        <v>宿主机-FitServer R2200 V5-宿主机及AI</v>
      </c>
      <c r="E211" s="43" t="s">
        <v>129</v>
      </c>
      <c r="F211" s="45" t="s">
        <v>1591</v>
      </c>
      <c r="G211" s="191" t="s">
        <v>1584</v>
      </c>
      <c r="H211" s="191" t="s">
        <v>1592</v>
      </c>
      <c r="I211" s="191" t="s">
        <v>530</v>
      </c>
      <c r="J211" s="191" t="s">
        <v>1586</v>
      </c>
      <c r="K211" s="191">
        <v>2162</v>
      </c>
      <c r="L211" s="191" t="s">
        <v>1593</v>
      </c>
      <c r="M211" s="191" t="s">
        <v>323</v>
      </c>
      <c r="N211" s="191" t="s">
        <v>1588</v>
      </c>
      <c r="O211" s="42"/>
      <c r="P211" s="42"/>
      <c r="Q211" s="42" t="s">
        <v>532</v>
      </c>
      <c r="R211" s="42" t="s">
        <v>533</v>
      </c>
      <c r="S211" s="114" t="str">
        <f t="shared" si="23"/>
        <v>06</v>
      </c>
      <c r="T211" s="114" t="str">
        <f t="shared" si="21"/>
        <v>HH列10</v>
      </c>
      <c r="U211" s="114" t="str">
        <f t="shared" si="24"/>
        <v>02</v>
      </c>
      <c r="V211" s="114" t="str">
        <f t="shared" si="22"/>
        <v>101</v>
      </c>
      <c r="W211" s="47"/>
      <c r="X211" s="114" t="s">
        <v>125</v>
      </c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49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49"/>
      <c r="HC211" s="49"/>
      <c r="HD211" s="49"/>
      <c r="HE211" s="49"/>
      <c r="HF211" s="49"/>
      <c r="HG211" s="49"/>
      <c r="HH211" s="49"/>
      <c r="HI211" s="49"/>
      <c r="HJ211" s="49"/>
      <c r="HK211" s="49"/>
      <c r="HL211" s="49"/>
      <c r="HM211" s="49"/>
      <c r="HN211" s="49"/>
      <c r="HO211" s="49"/>
      <c r="HP211" s="49"/>
      <c r="HQ211" s="49"/>
      <c r="HR211" s="49"/>
      <c r="HS211" s="49"/>
      <c r="HT211" s="49"/>
      <c r="HU211" s="49"/>
      <c r="HV211" s="49"/>
      <c r="HW211" s="49"/>
      <c r="HX211" s="49"/>
      <c r="HY211" s="49"/>
      <c r="HZ211" s="49"/>
      <c r="IA211" s="49"/>
      <c r="IB211" s="49"/>
      <c r="IC211" s="49"/>
      <c r="ID211" s="49"/>
      <c r="IE211" s="49"/>
      <c r="IF211" s="49"/>
      <c r="IG211" s="49"/>
      <c r="IH211" s="49"/>
      <c r="II211" s="49"/>
      <c r="IJ211" s="49"/>
      <c r="IK211" s="49"/>
      <c r="IL211" s="49"/>
      <c r="IM211" s="49"/>
      <c r="IN211" s="49"/>
    </row>
    <row r="212" spans="1:248" s="8" customFormat="1" ht="18" customHeight="1">
      <c r="A212" s="42">
        <v>211</v>
      </c>
      <c r="B212" s="183" t="s">
        <v>1594</v>
      </c>
      <c r="C212" s="180" t="s">
        <v>1595</v>
      </c>
      <c r="D212" s="43" t="str">
        <f t="shared" si="20"/>
        <v>宿主机-FitServer R2200 V5-宿主机及AI</v>
      </c>
      <c r="E212" s="43" t="s">
        <v>129</v>
      </c>
      <c r="F212" s="45" t="s">
        <v>1596</v>
      </c>
      <c r="G212" s="191" t="s">
        <v>1584</v>
      </c>
      <c r="H212" s="191" t="s">
        <v>1597</v>
      </c>
      <c r="I212" s="191" t="s">
        <v>530</v>
      </c>
      <c r="J212" s="191" t="s">
        <v>1586</v>
      </c>
      <c r="K212" s="191">
        <v>2162</v>
      </c>
      <c r="L212" s="191" t="s">
        <v>1598</v>
      </c>
      <c r="M212" s="191" t="s">
        <v>323</v>
      </c>
      <c r="N212" s="191" t="s">
        <v>1588</v>
      </c>
      <c r="O212" s="42"/>
      <c r="P212" s="42"/>
      <c r="Q212" s="42" t="s">
        <v>532</v>
      </c>
      <c r="R212" s="42" t="s">
        <v>533</v>
      </c>
      <c r="S212" s="114" t="str">
        <f t="shared" si="23"/>
        <v>03</v>
      </c>
      <c r="T212" s="114" t="str">
        <f t="shared" si="21"/>
        <v>HH列11</v>
      </c>
      <c r="U212" s="114" t="str">
        <f t="shared" si="24"/>
        <v>02</v>
      </c>
      <c r="V212" s="114" t="str">
        <f t="shared" si="22"/>
        <v>101</v>
      </c>
      <c r="W212" s="47"/>
      <c r="X212" s="114" t="s">
        <v>125</v>
      </c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49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49"/>
      <c r="HC212" s="49"/>
      <c r="HD212" s="49"/>
      <c r="HE212" s="49"/>
      <c r="HF212" s="49"/>
      <c r="HG212" s="49"/>
      <c r="HH212" s="49"/>
      <c r="HI212" s="49"/>
      <c r="HJ212" s="49"/>
      <c r="HK212" s="49"/>
      <c r="HL212" s="49"/>
      <c r="HM212" s="49"/>
      <c r="HN212" s="49"/>
      <c r="HO212" s="49"/>
      <c r="HP212" s="49"/>
      <c r="HQ212" s="49"/>
      <c r="HR212" s="49"/>
      <c r="HS212" s="49"/>
      <c r="HT212" s="49"/>
      <c r="HU212" s="49"/>
      <c r="HV212" s="49"/>
      <c r="HW212" s="49"/>
      <c r="HX212" s="49"/>
      <c r="HY212" s="49"/>
      <c r="HZ212" s="49"/>
      <c r="IA212" s="49"/>
      <c r="IB212" s="49"/>
      <c r="IC212" s="49"/>
      <c r="ID212" s="49"/>
      <c r="IE212" s="49"/>
      <c r="IF212" s="49"/>
      <c r="IG212" s="49"/>
      <c r="IH212" s="49"/>
      <c r="II212" s="49"/>
      <c r="IJ212" s="49"/>
      <c r="IK212" s="49"/>
      <c r="IL212" s="49"/>
      <c r="IM212" s="49"/>
      <c r="IN212" s="49"/>
    </row>
    <row r="213" spans="1:248" s="8" customFormat="1" ht="18" customHeight="1">
      <c r="A213" s="42">
        <v>212</v>
      </c>
      <c r="B213" s="183" t="s">
        <v>1599</v>
      </c>
      <c r="C213" s="180" t="s">
        <v>1600</v>
      </c>
      <c r="D213" s="43" t="str">
        <f t="shared" si="20"/>
        <v>宿主机-FitServer R2200 V5-宿主机及AI</v>
      </c>
      <c r="E213" s="43" t="s">
        <v>129</v>
      </c>
      <c r="F213" s="45" t="s">
        <v>1601</v>
      </c>
      <c r="G213" s="191" t="s">
        <v>1584</v>
      </c>
      <c r="H213" s="191" t="s">
        <v>1602</v>
      </c>
      <c r="I213" s="191" t="s">
        <v>530</v>
      </c>
      <c r="J213" s="191" t="s">
        <v>1586</v>
      </c>
      <c r="K213" s="191">
        <v>2162</v>
      </c>
      <c r="L213" s="191" t="s">
        <v>1603</v>
      </c>
      <c r="M213" s="191" t="s">
        <v>323</v>
      </c>
      <c r="N213" s="191" t="s">
        <v>1588</v>
      </c>
      <c r="O213" s="42"/>
      <c r="P213" s="42"/>
      <c r="Q213" s="42" t="s">
        <v>532</v>
      </c>
      <c r="R213" s="42" t="s">
        <v>533</v>
      </c>
      <c r="S213" s="114" t="str">
        <f t="shared" si="23"/>
        <v>06</v>
      </c>
      <c r="T213" s="114" t="str">
        <f t="shared" si="21"/>
        <v>HH列11</v>
      </c>
      <c r="U213" s="114" t="str">
        <f t="shared" si="24"/>
        <v>02</v>
      </c>
      <c r="V213" s="114" t="str">
        <f t="shared" si="22"/>
        <v>101</v>
      </c>
      <c r="W213" s="47"/>
      <c r="X213" s="114" t="s">
        <v>125</v>
      </c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49"/>
      <c r="GE213" s="49"/>
      <c r="GF213" s="49"/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49"/>
      <c r="HC213" s="49"/>
      <c r="HD213" s="49"/>
      <c r="HE213" s="49"/>
      <c r="HF213" s="49"/>
      <c r="HG213" s="49"/>
      <c r="HH213" s="49"/>
      <c r="HI213" s="49"/>
      <c r="HJ213" s="49"/>
      <c r="HK213" s="49"/>
      <c r="HL213" s="49"/>
      <c r="HM213" s="49"/>
      <c r="HN213" s="49"/>
      <c r="HO213" s="49"/>
      <c r="HP213" s="49"/>
      <c r="HQ213" s="49"/>
      <c r="HR213" s="49"/>
      <c r="HS213" s="49"/>
      <c r="HT213" s="49"/>
      <c r="HU213" s="49"/>
      <c r="HV213" s="49"/>
      <c r="HW213" s="49"/>
      <c r="HX213" s="49"/>
      <c r="HY213" s="49"/>
      <c r="HZ213" s="49"/>
      <c r="IA213" s="49"/>
      <c r="IB213" s="49"/>
      <c r="IC213" s="49"/>
      <c r="ID213" s="49"/>
      <c r="IE213" s="49"/>
      <c r="IF213" s="49"/>
      <c r="IG213" s="49"/>
      <c r="IH213" s="49"/>
      <c r="II213" s="49"/>
      <c r="IJ213" s="49"/>
      <c r="IK213" s="49"/>
      <c r="IL213" s="49"/>
      <c r="IM213" s="49"/>
      <c r="IN213" s="49"/>
    </row>
    <row r="214" spans="1:248" s="8" customFormat="1" ht="18" customHeight="1">
      <c r="A214" s="42">
        <v>213</v>
      </c>
      <c r="B214" s="183" t="s">
        <v>1604</v>
      </c>
      <c r="C214" s="180" t="s">
        <v>1605</v>
      </c>
      <c r="D214" s="43" t="str">
        <f t="shared" si="20"/>
        <v>宿主机-FitServer R2200 V5-宿主机及AI</v>
      </c>
      <c r="E214" s="43" t="s">
        <v>129</v>
      </c>
      <c r="F214" s="45" t="s">
        <v>1606</v>
      </c>
      <c r="G214" s="191" t="s">
        <v>1584</v>
      </c>
      <c r="H214" s="191" t="s">
        <v>1607</v>
      </c>
      <c r="I214" s="191" t="s">
        <v>530</v>
      </c>
      <c r="J214" s="191" t="s">
        <v>1586</v>
      </c>
      <c r="K214" s="191">
        <v>2162</v>
      </c>
      <c r="L214" s="191" t="s">
        <v>1608</v>
      </c>
      <c r="M214" s="191" t="s">
        <v>323</v>
      </c>
      <c r="N214" s="191" t="s">
        <v>1588</v>
      </c>
      <c r="O214" s="42"/>
      <c r="P214" s="42"/>
      <c r="Q214" s="42" t="s">
        <v>532</v>
      </c>
      <c r="R214" s="42" t="s">
        <v>533</v>
      </c>
      <c r="S214" s="114" t="str">
        <f t="shared" si="23"/>
        <v>12</v>
      </c>
      <c r="T214" s="114" t="str">
        <f t="shared" si="21"/>
        <v>HH列13</v>
      </c>
      <c r="U214" s="114" t="str">
        <f t="shared" si="24"/>
        <v>02</v>
      </c>
      <c r="V214" s="114" t="str">
        <f t="shared" si="22"/>
        <v>101</v>
      </c>
      <c r="W214" s="47"/>
      <c r="X214" s="114" t="s">
        <v>125</v>
      </c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  <c r="GA214" s="49"/>
      <c r="GB214" s="49"/>
      <c r="GC214" s="49"/>
      <c r="GD214" s="49"/>
      <c r="GE214" s="49"/>
      <c r="GF214" s="49"/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/>
      <c r="HR214" s="49"/>
      <c r="HS214" s="49"/>
      <c r="HT214" s="49"/>
      <c r="HU214" s="49"/>
      <c r="HV214" s="49"/>
      <c r="HW214" s="49"/>
      <c r="HX214" s="49"/>
      <c r="HY214" s="49"/>
      <c r="HZ214" s="49"/>
      <c r="IA214" s="49"/>
      <c r="IB214" s="49"/>
      <c r="IC214" s="49"/>
      <c r="ID214" s="49"/>
      <c r="IE214" s="49"/>
      <c r="IF214" s="49"/>
      <c r="IG214" s="49"/>
      <c r="IH214" s="49"/>
      <c r="II214" s="49"/>
      <c r="IJ214" s="49"/>
      <c r="IK214" s="49"/>
      <c r="IL214" s="49"/>
      <c r="IM214" s="49"/>
      <c r="IN214" s="49"/>
    </row>
    <row r="215" spans="1:248" s="8" customFormat="1" ht="18" customHeight="1">
      <c r="A215" s="42">
        <v>214</v>
      </c>
      <c r="B215" s="183" t="s">
        <v>1609</v>
      </c>
      <c r="C215" s="180" t="s">
        <v>1610</v>
      </c>
      <c r="D215" s="43" t="str">
        <f t="shared" si="20"/>
        <v>宿主机-FitServer R2200 V5-宿主机及AI</v>
      </c>
      <c r="E215" s="43" t="s">
        <v>129</v>
      </c>
      <c r="F215" s="45" t="s">
        <v>1611</v>
      </c>
      <c r="G215" s="191" t="s">
        <v>1584</v>
      </c>
      <c r="H215" s="191" t="s">
        <v>1612</v>
      </c>
      <c r="I215" s="191" t="s">
        <v>530</v>
      </c>
      <c r="J215" s="191" t="s">
        <v>1586</v>
      </c>
      <c r="K215" s="191">
        <v>2162</v>
      </c>
      <c r="L215" s="191" t="s">
        <v>1613</v>
      </c>
      <c r="M215" s="191" t="s">
        <v>323</v>
      </c>
      <c r="N215" s="191" t="s">
        <v>1588</v>
      </c>
      <c r="O215" s="42"/>
      <c r="P215" s="42"/>
      <c r="Q215" s="42" t="s">
        <v>532</v>
      </c>
      <c r="R215" s="42" t="s">
        <v>533</v>
      </c>
      <c r="S215" s="114" t="str">
        <f t="shared" si="23"/>
        <v>15</v>
      </c>
      <c r="T215" s="114" t="str">
        <f t="shared" si="21"/>
        <v>HH列13</v>
      </c>
      <c r="U215" s="114" t="str">
        <f t="shared" si="24"/>
        <v>02</v>
      </c>
      <c r="V215" s="114" t="str">
        <f t="shared" si="22"/>
        <v>101</v>
      </c>
      <c r="W215" s="47"/>
      <c r="X215" s="114" t="s">
        <v>125</v>
      </c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</row>
    <row r="216" spans="1:248" s="8" customFormat="1" ht="18" customHeight="1">
      <c r="A216" s="42">
        <v>215</v>
      </c>
      <c r="B216" s="183" t="s">
        <v>1614</v>
      </c>
      <c r="C216" s="180" t="s">
        <v>1615</v>
      </c>
      <c r="D216" s="43" t="str">
        <f t="shared" si="20"/>
        <v>宿主机-FitServer R2200 V5-宿主机及AI</v>
      </c>
      <c r="E216" s="43" t="s">
        <v>129</v>
      </c>
      <c r="F216" s="45" t="s">
        <v>1616</v>
      </c>
      <c r="G216" s="191" t="s">
        <v>1584</v>
      </c>
      <c r="H216" s="191" t="s">
        <v>1617</v>
      </c>
      <c r="I216" s="191" t="s">
        <v>530</v>
      </c>
      <c r="J216" s="191" t="s">
        <v>1586</v>
      </c>
      <c r="K216" s="191">
        <v>2162</v>
      </c>
      <c r="L216" s="191" t="s">
        <v>1618</v>
      </c>
      <c r="M216" s="191" t="s">
        <v>323</v>
      </c>
      <c r="N216" s="191" t="s">
        <v>1588</v>
      </c>
      <c r="O216" s="42"/>
      <c r="P216" s="42"/>
      <c r="Q216" s="42" t="s">
        <v>532</v>
      </c>
      <c r="R216" s="42" t="s">
        <v>533</v>
      </c>
      <c r="S216" s="114" t="str">
        <f t="shared" si="23"/>
        <v>18</v>
      </c>
      <c r="T216" s="114" t="str">
        <f t="shared" si="21"/>
        <v>HH列13</v>
      </c>
      <c r="U216" s="114" t="str">
        <f t="shared" si="24"/>
        <v>02</v>
      </c>
      <c r="V216" s="114" t="str">
        <f t="shared" si="22"/>
        <v>101</v>
      </c>
      <c r="W216" s="47"/>
      <c r="X216" s="114" t="s">
        <v>125</v>
      </c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</row>
    <row r="217" spans="1:248" s="8" customFormat="1" ht="18" customHeight="1">
      <c r="A217" s="42">
        <v>216</v>
      </c>
      <c r="B217" s="183" t="s">
        <v>1619</v>
      </c>
      <c r="C217" s="180" t="s">
        <v>1620</v>
      </c>
      <c r="D217" s="43" t="str">
        <f t="shared" si="20"/>
        <v>GPU服务器(T4)-H3C R5300G3</v>
      </c>
      <c r="E217" s="43" t="s">
        <v>142</v>
      </c>
      <c r="F217" s="45" t="s">
        <v>1621</v>
      </c>
      <c r="G217" s="191" t="s">
        <v>1584</v>
      </c>
      <c r="H217" s="191" t="s">
        <v>1622</v>
      </c>
      <c r="I217" s="191" t="s">
        <v>530</v>
      </c>
      <c r="J217" s="191" t="s">
        <v>1586</v>
      </c>
      <c r="K217" s="191">
        <v>2162</v>
      </c>
      <c r="L217" s="191" t="s">
        <v>1623</v>
      </c>
      <c r="M217" s="191" t="s">
        <v>323</v>
      </c>
      <c r="N217" s="191" t="s">
        <v>1588</v>
      </c>
      <c r="O217" s="42"/>
      <c r="P217" s="42"/>
      <c r="Q217" s="42" t="s">
        <v>532</v>
      </c>
      <c r="R217" s="42" t="s">
        <v>533</v>
      </c>
      <c r="S217" s="114" t="str">
        <f t="shared" si="23"/>
        <v>09</v>
      </c>
      <c r="T217" s="114" t="str">
        <f t="shared" si="21"/>
        <v>HH列10</v>
      </c>
      <c r="U217" s="114" t="str">
        <f t="shared" si="24"/>
        <v>04</v>
      </c>
      <c r="V217" s="114" t="str">
        <f t="shared" si="22"/>
        <v>101</v>
      </c>
      <c r="W217" s="47"/>
      <c r="X217" s="114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  <c r="GA217" s="49"/>
      <c r="GB217" s="49"/>
      <c r="GC217" s="49"/>
      <c r="GD217" s="49"/>
      <c r="GE217" s="49"/>
      <c r="GF217" s="49"/>
      <c r="GG217" s="49"/>
      <c r="GH217" s="49"/>
      <c r="GI217" s="49"/>
      <c r="GJ217" s="49"/>
      <c r="GK217" s="49"/>
      <c r="GL217" s="49"/>
      <c r="GM217" s="49"/>
      <c r="GN217" s="49"/>
      <c r="GO217" s="49"/>
      <c r="GP217" s="49"/>
      <c r="GQ217" s="49"/>
      <c r="GR217" s="49"/>
      <c r="GS217" s="49"/>
      <c r="GT217" s="49"/>
      <c r="GU217" s="49"/>
      <c r="GV217" s="49"/>
      <c r="GW217" s="49"/>
      <c r="GX217" s="49"/>
      <c r="GY217" s="49"/>
      <c r="GZ217" s="49"/>
      <c r="HA217" s="49"/>
      <c r="HB217" s="49"/>
      <c r="HC217" s="49"/>
      <c r="HD217" s="49"/>
      <c r="HE217" s="49"/>
      <c r="HF217" s="49"/>
      <c r="HG217" s="49"/>
      <c r="HH217" s="49"/>
      <c r="HI217" s="49"/>
      <c r="HJ217" s="49"/>
      <c r="HK217" s="49"/>
      <c r="HL217" s="49"/>
      <c r="HM217" s="49"/>
      <c r="HN217" s="49"/>
      <c r="HO217" s="49"/>
      <c r="HP217" s="49"/>
      <c r="HQ217" s="49"/>
      <c r="HR217" s="49"/>
      <c r="HS217" s="49"/>
      <c r="HT217" s="49"/>
      <c r="HU217" s="49"/>
      <c r="HV217" s="49"/>
      <c r="HW217" s="49"/>
      <c r="HX217" s="49"/>
      <c r="HY217" s="49"/>
      <c r="HZ217" s="49"/>
      <c r="IA217" s="49"/>
      <c r="IB217" s="49"/>
      <c r="IC217" s="49"/>
      <c r="ID217" s="49"/>
      <c r="IE217" s="49"/>
      <c r="IF217" s="49"/>
      <c r="IG217" s="49"/>
      <c r="IH217" s="49"/>
      <c r="II217" s="49"/>
      <c r="IJ217" s="49"/>
      <c r="IK217" s="49"/>
      <c r="IL217" s="49"/>
      <c r="IM217" s="49"/>
      <c r="IN217" s="49"/>
    </row>
    <row r="218" spans="1:248" s="8" customFormat="1" ht="18" customHeight="1">
      <c r="A218" s="42">
        <v>217</v>
      </c>
      <c r="B218" s="183" t="s">
        <v>1624</v>
      </c>
      <c r="C218" s="180" t="s">
        <v>1625</v>
      </c>
      <c r="D218" s="43" t="str">
        <f t="shared" si="20"/>
        <v>GPU服务器(T4)-H3C R5300G3</v>
      </c>
      <c r="E218" s="43" t="s">
        <v>142</v>
      </c>
      <c r="F218" s="45" t="s">
        <v>1626</v>
      </c>
      <c r="G218" s="191" t="s">
        <v>1584</v>
      </c>
      <c r="H218" s="191" t="s">
        <v>1627</v>
      </c>
      <c r="I218" s="191" t="s">
        <v>530</v>
      </c>
      <c r="J218" s="191" t="s">
        <v>1586</v>
      </c>
      <c r="K218" s="191">
        <v>2162</v>
      </c>
      <c r="L218" s="191" t="s">
        <v>1628</v>
      </c>
      <c r="M218" s="191" t="s">
        <v>323</v>
      </c>
      <c r="N218" s="191" t="s">
        <v>1588</v>
      </c>
      <c r="O218" s="42"/>
      <c r="P218" s="42"/>
      <c r="Q218" s="42" t="s">
        <v>532</v>
      </c>
      <c r="R218" s="42" t="s">
        <v>533</v>
      </c>
      <c r="S218" s="114" t="str">
        <f t="shared" si="23"/>
        <v>09</v>
      </c>
      <c r="T218" s="114" t="str">
        <f t="shared" si="21"/>
        <v>HH列11</v>
      </c>
      <c r="U218" s="114" t="str">
        <f t="shared" si="24"/>
        <v>04</v>
      </c>
      <c r="V218" s="114" t="str">
        <f t="shared" si="22"/>
        <v>101</v>
      </c>
      <c r="W218" s="47"/>
      <c r="X218" s="114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  <c r="HK218" s="49"/>
      <c r="HL218" s="49"/>
      <c r="HM218" s="49"/>
      <c r="HN218" s="49"/>
      <c r="HO218" s="49"/>
      <c r="HP218" s="49"/>
      <c r="HQ218" s="49"/>
      <c r="HR218" s="49"/>
      <c r="HS218" s="49"/>
      <c r="HT218" s="49"/>
      <c r="HU218" s="49"/>
      <c r="HV218" s="49"/>
      <c r="HW218" s="49"/>
      <c r="HX218" s="49"/>
      <c r="HY218" s="49"/>
      <c r="HZ218" s="49"/>
      <c r="IA218" s="49"/>
      <c r="IB218" s="49"/>
      <c r="IC218" s="49"/>
      <c r="ID218" s="49"/>
      <c r="IE218" s="49"/>
      <c r="IF218" s="49"/>
      <c r="IG218" s="49"/>
      <c r="IH218" s="49"/>
      <c r="II218" s="49"/>
      <c r="IJ218" s="49"/>
      <c r="IK218" s="49"/>
      <c r="IL218" s="49"/>
      <c r="IM218" s="49"/>
      <c r="IN218" s="49"/>
    </row>
    <row r="219" spans="1:248" s="8" customFormat="1" ht="18" customHeight="1">
      <c r="A219" s="42">
        <v>218</v>
      </c>
      <c r="B219" s="183" t="s">
        <v>1629</v>
      </c>
      <c r="C219" s="180" t="s">
        <v>1630</v>
      </c>
      <c r="D219" s="43" t="str">
        <f t="shared" si="20"/>
        <v>GPU服务器(A10)-H3C R5300G3</v>
      </c>
      <c r="E219" s="43" t="s">
        <v>142</v>
      </c>
      <c r="F219" s="45" t="s">
        <v>1631</v>
      </c>
      <c r="G219" s="191" t="s">
        <v>1584</v>
      </c>
      <c r="H219" s="191" t="s">
        <v>1632</v>
      </c>
      <c r="I219" s="191" t="s">
        <v>530</v>
      </c>
      <c r="J219" s="191" t="s">
        <v>1586</v>
      </c>
      <c r="K219" s="191">
        <v>2162</v>
      </c>
      <c r="L219" s="191" t="s">
        <v>1633</v>
      </c>
      <c r="M219" s="191" t="s">
        <v>323</v>
      </c>
      <c r="N219" s="191" t="s">
        <v>1588</v>
      </c>
      <c r="O219" s="42"/>
      <c r="P219" s="42"/>
      <c r="Q219" s="42" t="s">
        <v>532</v>
      </c>
      <c r="R219" s="42" t="s">
        <v>533</v>
      </c>
      <c r="S219" s="114" t="str">
        <f t="shared" si="23"/>
        <v>14</v>
      </c>
      <c r="T219" s="114" t="str">
        <f t="shared" si="21"/>
        <v>HH列10</v>
      </c>
      <c r="U219" s="114" t="str">
        <f t="shared" si="24"/>
        <v>04</v>
      </c>
      <c r="V219" s="114" t="str">
        <f t="shared" si="22"/>
        <v>101</v>
      </c>
      <c r="W219" s="47"/>
      <c r="X219" s="114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49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49"/>
      <c r="HC219" s="49"/>
      <c r="HD219" s="49"/>
      <c r="HE219" s="49"/>
      <c r="HF219" s="49"/>
      <c r="HG219" s="49"/>
      <c r="HH219" s="49"/>
      <c r="HI219" s="49"/>
      <c r="HJ219" s="49"/>
      <c r="HK219" s="49"/>
      <c r="HL219" s="49"/>
      <c r="HM219" s="49"/>
      <c r="HN219" s="49"/>
      <c r="HO219" s="49"/>
      <c r="HP219" s="49"/>
      <c r="HQ219" s="49"/>
      <c r="HR219" s="49"/>
      <c r="HS219" s="49"/>
      <c r="HT219" s="49"/>
      <c r="HU219" s="49"/>
      <c r="HV219" s="49"/>
      <c r="HW219" s="49"/>
      <c r="HX219" s="49"/>
      <c r="HY219" s="49"/>
      <c r="HZ219" s="49"/>
      <c r="IA219" s="49"/>
      <c r="IB219" s="49"/>
      <c r="IC219" s="49"/>
      <c r="ID219" s="49"/>
      <c r="IE219" s="49"/>
      <c r="IF219" s="49"/>
      <c r="IG219" s="49"/>
      <c r="IH219" s="49"/>
      <c r="II219" s="49"/>
      <c r="IJ219" s="49"/>
      <c r="IK219" s="49"/>
      <c r="IL219" s="49"/>
      <c r="IM219" s="49"/>
      <c r="IN219" s="49"/>
    </row>
    <row r="220" spans="1:248" s="8" customFormat="1" ht="18" customHeight="1">
      <c r="A220" s="42">
        <v>219</v>
      </c>
      <c r="B220" s="183" t="s">
        <v>1634</v>
      </c>
      <c r="C220" s="180" t="s">
        <v>1635</v>
      </c>
      <c r="D220" s="43" t="str">
        <f t="shared" si="20"/>
        <v>GPU服务器(A10)-H3C R5300G3</v>
      </c>
      <c r="E220" s="43" t="s">
        <v>142</v>
      </c>
      <c r="F220" s="45" t="s">
        <v>1636</v>
      </c>
      <c r="G220" s="191" t="s">
        <v>1584</v>
      </c>
      <c r="H220" s="191" t="s">
        <v>1637</v>
      </c>
      <c r="I220" s="191" t="s">
        <v>530</v>
      </c>
      <c r="J220" s="191" t="s">
        <v>1586</v>
      </c>
      <c r="K220" s="191">
        <v>2162</v>
      </c>
      <c r="L220" s="191" t="s">
        <v>1638</v>
      </c>
      <c r="M220" s="191" t="s">
        <v>323</v>
      </c>
      <c r="N220" s="191" t="s">
        <v>1588</v>
      </c>
      <c r="O220" s="42"/>
      <c r="P220" s="42"/>
      <c r="Q220" s="42" t="s">
        <v>532</v>
      </c>
      <c r="R220" s="42" t="s">
        <v>533</v>
      </c>
      <c r="S220" s="114" t="str">
        <f t="shared" si="23"/>
        <v>19</v>
      </c>
      <c r="T220" s="114" t="str">
        <f t="shared" si="21"/>
        <v>HH列10</v>
      </c>
      <c r="U220" s="114" t="str">
        <f t="shared" si="24"/>
        <v>04</v>
      </c>
      <c r="V220" s="114" t="str">
        <f t="shared" si="22"/>
        <v>101</v>
      </c>
      <c r="W220" s="47"/>
      <c r="X220" s="114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49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49"/>
      <c r="HC220" s="49"/>
      <c r="HD220" s="49"/>
      <c r="HE220" s="49"/>
      <c r="HF220" s="49"/>
      <c r="HG220" s="49"/>
      <c r="HH220" s="49"/>
      <c r="HI220" s="49"/>
      <c r="HJ220" s="49"/>
      <c r="HK220" s="49"/>
      <c r="HL220" s="49"/>
      <c r="HM220" s="49"/>
      <c r="HN220" s="49"/>
      <c r="HO220" s="49"/>
      <c r="HP220" s="49"/>
      <c r="HQ220" s="49"/>
      <c r="HR220" s="49"/>
      <c r="HS220" s="49"/>
      <c r="HT220" s="49"/>
      <c r="HU220" s="49"/>
      <c r="HV220" s="49"/>
      <c r="HW220" s="49"/>
      <c r="HX220" s="49"/>
      <c r="HY220" s="49"/>
      <c r="HZ220" s="49"/>
      <c r="IA220" s="49"/>
      <c r="IB220" s="49"/>
      <c r="IC220" s="49"/>
      <c r="ID220" s="49"/>
      <c r="IE220" s="49"/>
      <c r="IF220" s="49"/>
      <c r="IG220" s="49"/>
      <c r="IH220" s="49"/>
      <c r="II220" s="49"/>
      <c r="IJ220" s="49"/>
      <c r="IK220" s="49"/>
      <c r="IL220" s="49"/>
      <c r="IM220" s="49"/>
      <c r="IN220" s="49"/>
    </row>
    <row r="221" spans="1:248" s="8" customFormat="1" ht="18" customHeight="1">
      <c r="A221" s="42">
        <v>220</v>
      </c>
      <c r="B221" s="183" t="s">
        <v>1639</v>
      </c>
      <c r="C221" s="180" t="s">
        <v>1640</v>
      </c>
      <c r="D221" s="43" t="str">
        <f t="shared" si="20"/>
        <v>GPU服务器(A10)-H3C R5300G3</v>
      </c>
      <c r="E221" s="43" t="s">
        <v>142</v>
      </c>
      <c r="F221" s="45" t="s">
        <v>1641</v>
      </c>
      <c r="G221" s="191" t="s">
        <v>1584</v>
      </c>
      <c r="H221" s="191" t="s">
        <v>1642</v>
      </c>
      <c r="I221" s="191" t="s">
        <v>530</v>
      </c>
      <c r="J221" s="191" t="s">
        <v>1586</v>
      </c>
      <c r="K221" s="191">
        <v>2162</v>
      </c>
      <c r="L221" s="191" t="s">
        <v>1643</v>
      </c>
      <c r="M221" s="191" t="s">
        <v>323</v>
      </c>
      <c r="N221" s="191" t="s">
        <v>1588</v>
      </c>
      <c r="O221" s="42"/>
      <c r="P221" s="42"/>
      <c r="Q221" s="42" t="s">
        <v>532</v>
      </c>
      <c r="R221" s="42" t="s">
        <v>533</v>
      </c>
      <c r="S221" s="114" t="str">
        <f t="shared" si="23"/>
        <v>14</v>
      </c>
      <c r="T221" s="114" t="str">
        <f t="shared" si="21"/>
        <v>HH列11</v>
      </c>
      <c r="U221" s="114" t="str">
        <f t="shared" si="24"/>
        <v>04</v>
      </c>
      <c r="V221" s="114" t="str">
        <f t="shared" si="22"/>
        <v>101</v>
      </c>
      <c r="W221" s="47"/>
      <c r="X221" s="114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49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49"/>
      <c r="HC221" s="49"/>
      <c r="HD221" s="49"/>
      <c r="HE221" s="49"/>
      <c r="HF221" s="49"/>
      <c r="HG221" s="49"/>
      <c r="HH221" s="49"/>
      <c r="HI221" s="49"/>
      <c r="HJ221" s="49"/>
      <c r="HK221" s="49"/>
      <c r="HL221" s="49"/>
      <c r="HM221" s="49"/>
      <c r="HN221" s="49"/>
      <c r="HO221" s="49"/>
      <c r="HP221" s="49"/>
      <c r="HQ221" s="49"/>
      <c r="HR221" s="49"/>
      <c r="HS221" s="49"/>
      <c r="HT221" s="49"/>
      <c r="HU221" s="49"/>
      <c r="HV221" s="49"/>
      <c r="HW221" s="49"/>
      <c r="HX221" s="49"/>
      <c r="HY221" s="49"/>
      <c r="HZ221" s="49"/>
      <c r="IA221" s="49"/>
      <c r="IB221" s="49"/>
      <c r="IC221" s="49"/>
      <c r="ID221" s="49"/>
      <c r="IE221" s="49"/>
      <c r="IF221" s="49"/>
      <c r="IG221" s="49"/>
      <c r="IH221" s="49"/>
      <c r="II221" s="49"/>
      <c r="IJ221" s="49"/>
      <c r="IK221" s="49"/>
      <c r="IL221" s="49"/>
      <c r="IM221" s="49"/>
      <c r="IN221" s="49"/>
    </row>
    <row r="222" spans="1:248" s="8" customFormat="1" ht="18" customHeight="1">
      <c r="A222" s="42">
        <v>221</v>
      </c>
      <c r="B222" s="183" t="s">
        <v>1644</v>
      </c>
      <c r="C222" s="180" t="s">
        <v>1645</v>
      </c>
      <c r="D222" s="43" t="str">
        <f t="shared" si="20"/>
        <v>GPU服务器(A10)-H3C R5300G3</v>
      </c>
      <c r="E222" s="43" t="s">
        <v>142</v>
      </c>
      <c r="F222" s="45" t="s">
        <v>1646</v>
      </c>
      <c r="G222" s="191" t="s">
        <v>1584</v>
      </c>
      <c r="H222" s="191" t="s">
        <v>1647</v>
      </c>
      <c r="I222" s="191" t="s">
        <v>530</v>
      </c>
      <c r="J222" s="191" t="s">
        <v>1586</v>
      </c>
      <c r="K222" s="191">
        <v>2162</v>
      </c>
      <c r="L222" s="191" t="s">
        <v>1648</v>
      </c>
      <c r="M222" s="191" t="s">
        <v>323</v>
      </c>
      <c r="N222" s="191" t="s">
        <v>1588</v>
      </c>
      <c r="O222" s="42"/>
      <c r="P222" s="42"/>
      <c r="Q222" s="42" t="s">
        <v>532</v>
      </c>
      <c r="R222" s="42" t="s">
        <v>533</v>
      </c>
      <c r="S222" s="114" t="str">
        <f t="shared" si="23"/>
        <v>19</v>
      </c>
      <c r="T222" s="114" t="str">
        <f t="shared" si="21"/>
        <v>HH列11</v>
      </c>
      <c r="U222" s="114" t="str">
        <f t="shared" si="24"/>
        <v>04</v>
      </c>
      <c r="V222" s="114" t="str">
        <f t="shared" si="22"/>
        <v>101</v>
      </c>
      <c r="W222" s="47"/>
      <c r="X222" s="114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49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/>
      <c r="GW222" s="49"/>
      <c r="GX222" s="49"/>
      <c r="GY222" s="49"/>
      <c r="GZ222" s="49"/>
      <c r="HA222" s="49"/>
      <c r="HB222" s="49"/>
      <c r="HC222" s="49"/>
      <c r="HD222" s="49"/>
      <c r="HE222" s="49"/>
      <c r="HF222" s="49"/>
      <c r="HG222" s="49"/>
      <c r="HH222" s="49"/>
      <c r="HI222" s="49"/>
      <c r="HJ222" s="49"/>
      <c r="HK222" s="49"/>
      <c r="HL222" s="49"/>
      <c r="HM222" s="49"/>
      <c r="HN222" s="49"/>
      <c r="HO222" s="49"/>
      <c r="HP222" s="49"/>
      <c r="HQ222" s="49"/>
      <c r="HR222" s="49"/>
      <c r="HS222" s="49"/>
      <c r="HT222" s="49"/>
      <c r="HU222" s="49"/>
      <c r="HV222" s="49"/>
      <c r="HW222" s="49"/>
      <c r="HX222" s="49"/>
      <c r="HY222" s="49"/>
      <c r="HZ222" s="49"/>
      <c r="IA222" s="49"/>
      <c r="IB222" s="49"/>
      <c r="IC222" s="49"/>
      <c r="ID222" s="49"/>
      <c r="IE222" s="49"/>
      <c r="IF222" s="49"/>
      <c r="IG222" s="49"/>
      <c r="IH222" s="49"/>
      <c r="II222" s="49"/>
      <c r="IJ222" s="49"/>
      <c r="IK222" s="49"/>
      <c r="IL222" s="49"/>
      <c r="IM222" s="49"/>
      <c r="IN222" s="49"/>
    </row>
    <row r="223" spans="1:248" s="8" customFormat="1" ht="18" customHeight="1">
      <c r="A223" s="42">
        <v>222</v>
      </c>
      <c r="B223" s="183" t="s">
        <v>1649</v>
      </c>
      <c r="C223" s="180" t="s">
        <v>1650</v>
      </c>
      <c r="D223" s="43" t="str">
        <f t="shared" si="20"/>
        <v>GPU服务器(A10)-H3C R5300G3</v>
      </c>
      <c r="E223" s="43" t="s">
        <v>142</v>
      </c>
      <c r="F223" s="45" t="s">
        <v>1651</v>
      </c>
      <c r="G223" s="191" t="s">
        <v>1584</v>
      </c>
      <c r="H223" s="191" t="s">
        <v>1652</v>
      </c>
      <c r="I223" s="191" t="s">
        <v>530</v>
      </c>
      <c r="J223" s="191" t="s">
        <v>1586</v>
      </c>
      <c r="K223" s="191">
        <v>2162</v>
      </c>
      <c r="L223" s="191" t="s">
        <v>1653</v>
      </c>
      <c r="M223" s="191" t="s">
        <v>323</v>
      </c>
      <c r="N223" s="191" t="s">
        <v>1588</v>
      </c>
      <c r="O223" s="42"/>
      <c r="P223" s="42"/>
      <c r="Q223" s="42" t="s">
        <v>532</v>
      </c>
      <c r="R223" s="42" t="s">
        <v>533</v>
      </c>
      <c r="S223" s="114" t="str">
        <f t="shared" si="23"/>
        <v>21</v>
      </c>
      <c r="T223" s="114" t="str">
        <f t="shared" si="21"/>
        <v>HH列13</v>
      </c>
      <c r="U223" s="114" t="str">
        <f t="shared" si="24"/>
        <v>04</v>
      </c>
      <c r="V223" s="114" t="str">
        <f t="shared" si="22"/>
        <v>101</v>
      </c>
      <c r="W223" s="47"/>
      <c r="X223" s="114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49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49"/>
      <c r="HC223" s="49"/>
      <c r="HD223" s="49"/>
      <c r="HE223" s="49"/>
      <c r="HF223" s="49"/>
      <c r="HG223" s="49"/>
      <c r="HH223" s="49"/>
      <c r="HI223" s="49"/>
      <c r="HJ223" s="49"/>
      <c r="HK223" s="49"/>
      <c r="HL223" s="49"/>
      <c r="HM223" s="49"/>
      <c r="HN223" s="49"/>
      <c r="HO223" s="49"/>
      <c r="HP223" s="49"/>
      <c r="HQ223" s="49"/>
      <c r="HR223" s="49"/>
      <c r="HS223" s="49"/>
      <c r="HT223" s="49"/>
      <c r="HU223" s="49"/>
      <c r="HV223" s="49"/>
      <c r="HW223" s="49"/>
      <c r="HX223" s="49"/>
      <c r="HY223" s="49"/>
      <c r="HZ223" s="49"/>
      <c r="IA223" s="49"/>
      <c r="IB223" s="49"/>
      <c r="IC223" s="49"/>
      <c r="ID223" s="49"/>
      <c r="IE223" s="49"/>
      <c r="IF223" s="49"/>
      <c r="IG223" s="49"/>
      <c r="IH223" s="49"/>
      <c r="II223" s="49"/>
      <c r="IJ223" s="49"/>
      <c r="IK223" s="49"/>
      <c r="IL223" s="49"/>
      <c r="IM223" s="49"/>
      <c r="IN223" s="49"/>
    </row>
    <row r="224" spans="1:248" s="8" customFormat="1" ht="18" customHeight="1">
      <c r="A224" s="42">
        <v>223</v>
      </c>
      <c r="B224" s="183" t="s">
        <v>1654</v>
      </c>
      <c r="C224" s="180" t="s">
        <v>1655</v>
      </c>
      <c r="D224" s="43" t="str">
        <f t="shared" ref="D224:D231" si="25">IF(LEN(B224)-LEN(SUBSTITUTE(B224,"-",""))&lt;&gt;1,MID(B224,1,FIND("$",SUBSTITUTE(B224,"-","$",LEN(B224)-LEN(SUBSTITUTE(B224,"-",""))),1)-1),MID(B224,1,FIND("-",B224,1)-1))&amp;"-"&amp;E224&amp;IF(X224="","","-"&amp;X224)</f>
        <v>安全资源池硬件服务器-FitServer R2200 V5</v>
      </c>
      <c r="E224" s="43" t="s">
        <v>129</v>
      </c>
      <c r="F224" s="45" t="s">
        <v>1656</v>
      </c>
      <c r="G224" s="191" t="s">
        <v>1584</v>
      </c>
      <c r="H224" s="191" t="s">
        <v>1657</v>
      </c>
      <c r="I224" s="191" t="s">
        <v>530</v>
      </c>
      <c r="J224" s="191" t="s">
        <v>1586</v>
      </c>
      <c r="K224" s="191">
        <v>2162</v>
      </c>
      <c r="L224" s="191" t="s">
        <v>1658</v>
      </c>
      <c r="M224" s="191" t="s">
        <v>323</v>
      </c>
      <c r="N224" s="191" t="s">
        <v>1588</v>
      </c>
      <c r="O224" s="42"/>
      <c r="P224" s="42"/>
      <c r="Q224" s="42" t="s">
        <v>532</v>
      </c>
      <c r="R224" s="42" t="s">
        <v>533</v>
      </c>
      <c r="S224" s="114" t="str">
        <f t="shared" si="23"/>
        <v>24</v>
      </c>
      <c r="T224" s="114" t="str">
        <f t="shared" si="21"/>
        <v>HH列06</v>
      </c>
      <c r="U224" s="114" t="str">
        <f t="shared" si="24"/>
        <v>02</v>
      </c>
      <c r="V224" s="114" t="str">
        <f t="shared" si="22"/>
        <v>101</v>
      </c>
      <c r="W224" s="47"/>
      <c r="X224" s="114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49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</row>
    <row r="225" spans="1:248" s="8" customFormat="1" ht="18" customHeight="1">
      <c r="A225" s="42">
        <v>224</v>
      </c>
      <c r="B225" s="183" t="s">
        <v>1659</v>
      </c>
      <c r="C225" s="180" t="s">
        <v>1660</v>
      </c>
      <c r="D225" s="43" t="str">
        <f t="shared" si="25"/>
        <v>安全资源池硬件服务器-FitServer R2200 V5</v>
      </c>
      <c r="E225" s="43" t="s">
        <v>129</v>
      </c>
      <c r="F225" s="45" t="s">
        <v>1661</v>
      </c>
      <c r="G225" s="191" t="s">
        <v>1584</v>
      </c>
      <c r="H225" s="191" t="s">
        <v>1662</v>
      </c>
      <c r="I225" s="191" t="s">
        <v>530</v>
      </c>
      <c r="J225" s="191" t="s">
        <v>1586</v>
      </c>
      <c r="K225" s="191">
        <v>2162</v>
      </c>
      <c r="L225" s="191" t="s">
        <v>1663</v>
      </c>
      <c r="M225" s="191" t="s">
        <v>323</v>
      </c>
      <c r="N225" s="191" t="s">
        <v>1588</v>
      </c>
      <c r="O225" s="42"/>
      <c r="P225" s="42"/>
      <c r="Q225" s="42" t="s">
        <v>532</v>
      </c>
      <c r="R225" s="42" t="s">
        <v>533</v>
      </c>
      <c r="S225" s="114" t="str">
        <f t="shared" si="23"/>
        <v>24</v>
      </c>
      <c r="T225" s="114" t="str">
        <f t="shared" si="21"/>
        <v>HH列07</v>
      </c>
      <c r="U225" s="114" t="str">
        <f t="shared" si="24"/>
        <v>02</v>
      </c>
      <c r="V225" s="114" t="str">
        <f t="shared" si="22"/>
        <v>101</v>
      </c>
      <c r="W225" s="47"/>
      <c r="X225" s="114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/>
      <c r="FD225" s="49"/>
      <c r="FE225" s="49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49"/>
      <c r="GE225" s="49"/>
      <c r="GF225" s="49"/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49"/>
      <c r="HC225" s="49"/>
      <c r="HD225" s="49"/>
      <c r="HE225" s="49"/>
      <c r="HF225" s="49"/>
      <c r="HG225" s="49"/>
      <c r="HH225" s="49"/>
      <c r="HI225" s="49"/>
      <c r="HJ225" s="49"/>
      <c r="HK225" s="49"/>
      <c r="HL225" s="49"/>
      <c r="HM225" s="49"/>
      <c r="HN225" s="49"/>
      <c r="HO225" s="49"/>
      <c r="HP225" s="49"/>
      <c r="HQ225" s="49"/>
      <c r="HR225" s="49"/>
      <c r="HS225" s="49"/>
      <c r="HT225" s="49"/>
      <c r="HU225" s="49"/>
      <c r="HV225" s="49"/>
      <c r="HW225" s="49"/>
      <c r="HX225" s="49"/>
      <c r="HY225" s="49"/>
      <c r="HZ225" s="49"/>
      <c r="IA225" s="49"/>
      <c r="IB225" s="49"/>
      <c r="IC225" s="49"/>
      <c r="ID225" s="49"/>
      <c r="IE225" s="49"/>
      <c r="IF225" s="49"/>
      <c r="IG225" s="49"/>
      <c r="IH225" s="49"/>
      <c r="II225" s="49"/>
      <c r="IJ225" s="49"/>
      <c r="IK225" s="49"/>
      <c r="IL225" s="49"/>
      <c r="IM225" s="49"/>
      <c r="IN225" s="49"/>
    </row>
    <row r="226" spans="1:248" s="8" customFormat="1" ht="18" customHeight="1">
      <c r="A226" s="42">
        <v>225</v>
      </c>
      <c r="B226" s="183" t="s">
        <v>1664</v>
      </c>
      <c r="C226" s="180" t="s">
        <v>1665</v>
      </c>
      <c r="D226" s="43" t="str">
        <f t="shared" si="25"/>
        <v>安全资源池硬件服务器-FitServer R2200 V5</v>
      </c>
      <c r="E226" s="43" t="s">
        <v>129</v>
      </c>
      <c r="F226" s="45" t="s">
        <v>1666</v>
      </c>
      <c r="G226" s="191" t="s">
        <v>1584</v>
      </c>
      <c r="H226" s="191" t="s">
        <v>1667</v>
      </c>
      <c r="I226" s="191" t="s">
        <v>530</v>
      </c>
      <c r="J226" s="191" t="s">
        <v>1586</v>
      </c>
      <c r="K226" s="191">
        <v>2162</v>
      </c>
      <c r="L226" s="191" t="s">
        <v>1668</v>
      </c>
      <c r="M226" s="191" t="s">
        <v>323</v>
      </c>
      <c r="N226" s="191" t="s">
        <v>1588</v>
      </c>
      <c r="O226" s="42"/>
      <c r="P226" s="42"/>
      <c r="Q226" s="42" t="s">
        <v>532</v>
      </c>
      <c r="R226" s="42" t="s">
        <v>533</v>
      </c>
      <c r="S226" s="114" t="str">
        <f t="shared" si="23"/>
        <v>18</v>
      </c>
      <c r="T226" s="114" t="str">
        <f t="shared" si="21"/>
        <v>HH列08</v>
      </c>
      <c r="U226" s="114" t="str">
        <f t="shared" si="24"/>
        <v>02</v>
      </c>
      <c r="V226" s="114" t="str">
        <f t="shared" si="22"/>
        <v>101</v>
      </c>
      <c r="W226" s="47"/>
      <c r="X226" s="114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  <c r="GA226" s="49"/>
      <c r="GB226" s="49"/>
      <c r="GC226" s="49"/>
      <c r="GD226" s="49"/>
      <c r="GE226" s="49"/>
      <c r="GF226" s="49"/>
      <c r="GG226" s="49"/>
      <c r="GH226" s="49"/>
      <c r="GI226" s="49"/>
      <c r="GJ226" s="49"/>
      <c r="GK226" s="49"/>
      <c r="GL226" s="49"/>
      <c r="GM226" s="49"/>
      <c r="GN226" s="49"/>
      <c r="GO226" s="49"/>
      <c r="GP226" s="49"/>
      <c r="GQ226" s="49"/>
      <c r="GR226" s="49"/>
      <c r="GS226" s="49"/>
      <c r="GT226" s="49"/>
      <c r="GU226" s="49"/>
      <c r="GV226" s="49"/>
      <c r="GW226" s="49"/>
      <c r="GX226" s="49"/>
      <c r="GY226" s="49"/>
      <c r="GZ226" s="49"/>
      <c r="HA226" s="49"/>
      <c r="HB226" s="49"/>
      <c r="HC226" s="49"/>
      <c r="HD226" s="49"/>
      <c r="HE226" s="49"/>
      <c r="HF226" s="49"/>
      <c r="HG226" s="49"/>
      <c r="HH226" s="49"/>
      <c r="HI226" s="49"/>
      <c r="HJ226" s="49"/>
      <c r="HK226" s="49"/>
      <c r="HL226" s="49"/>
      <c r="HM226" s="49"/>
      <c r="HN226" s="49"/>
      <c r="HO226" s="49"/>
      <c r="HP226" s="49"/>
      <c r="HQ226" s="49"/>
      <c r="HR226" s="49"/>
      <c r="HS226" s="49"/>
      <c r="HT226" s="49"/>
      <c r="HU226" s="49"/>
      <c r="HV226" s="49"/>
      <c r="HW226" s="49"/>
      <c r="HX226" s="49"/>
      <c r="HY226" s="49"/>
      <c r="HZ226" s="49"/>
      <c r="IA226" s="49"/>
      <c r="IB226" s="49"/>
      <c r="IC226" s="49"/>
      <c r="ID226" s="49"/>
      <c r="IE226" s="49"/>
      <c r="IF226" s="49"/>
      <c r="IG226" s="49"/>
      <c r="IH226" s="49"/>
      <c r="II226" s="49"/>
      <c r="IJ226" s="49"/>
      <c r="IK226" s="49"/>
      <c r="IL226" s="49"/>
      <c r="IM226" s="49"/>
      <c r="IN226" s="49"/>
    </row>
    <row r="227" spans="1:248" s="8" customFormat="1" ht="18" customHeight="1">
      <c r="A227" s="42">
        <v>226</v>
      </c>
      <c r="B227" s="183" t="s">
        <v>1669</v>
      </c>
      <c r="C227" s="180" t="s">
        <v>1670</v>
      </c>
      <c r="D227" s="43" t="str">
        <f t="shared" si="25"/>
        <v>专线网关服务器-FitServer R2200 V5</v>
      </c>
      <c r="E227" s="43" t="s">
        <v>129</v>
      </c>
      <c r="F227" s="45" t="s">
        <v>1671</v>
      </c>
      <c r="G227" s="191" t="s">
        <v>1584</v>
      </c>
      <c r="H227" s="191" t="s">
        <v>1672</v>
      </c>
      <c r="I227" s="191" t="s">
        <v>530</v>
      </c>
      <c r="J227" s="191" t="s">
        <v>1586</v>
      </c>
      <c r="K227" s="191">
        <v>2162</v>
      </c>
      <c r="L227" s="191" t="s">
        <v>1673</v>
      </c>
      <c r="M227" s="191" t="s">
        <v>323</v>
      </c>
      <c r="N227" s="191" t="s">
        <v>1588</v>
      </c>
      <c r="O227" s="42"/>
      <c r="P227" s="42"/>
      <c r="Q227" s="42" t="s">
        <v>532</v>
      </c>
      <c r="R227" s="42" t="s">
        <v>533</v>
      </c>
      <c r="S227" s="114" t="str">
        <f t="shared" si="23"/>
        <v>27</v>
      </c>
      <c r="T227" s="114" t="str">
        <f t="shared" si="21"/>
        <v>HH列06</v>
      </c>
      <c r="U227" s="114" t="str">
        <f t="shared" si="24"/>
        <v>02</v>
      </c>
      <c r="V227" s="114" t="str">
        <f t="shared" si="22"/>
        <v>101</v>
      </c>
      <c r="W227" s="47"/>
      <c r="X227" s="114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  <c r="GA227" s="49"/>
      <c r="GB227" s="49"/>
      <c r="GC227" s="49"/>
      <c r="GD227" s="49"/>
      <c r="GE227" s="49"/>
      <c r="GF227" s="49"/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  <c r="GQ227" s="49"/>
      <c r="GR227" s="49"/>
      <c r="GS227" s="49"/>
      <c r="GT227" s="49"/>
      <c r="GU227" s="49"/>
      <c r="GV227" s="49"/>
      <c r="GW227" s="49"/>
      <c r="GX227" s="49"/>
      <c r="GY227" s="49"/>
      <c r="GZ227" s="49"/>
      <c r="HA227" s="49"/>
      <c r="HB227" s="49"/>
      <c r="HC227" s="49"/>
      <c r="HD227" s="49"/>
      <c r="HE227" s="49"/>
      <c r="HF227" s="49"/>
      <c r="HG227" s="49"/>
      <c r="HH227" s="49"/>
      <c r="HI227" s="49"/>
      <c r="HJ227" s="49"/>
      <c r="HK227" s="49"/>
      <c r="HL227" s="49"/>
      <c r="HM227" s="49"/>
      <c r="HN227" s="49"/>
      <c r="HO227" s="49"/>
      <c r="HP227" s="49"/>
      <c r="HQ227" s="49"/>
      <c r="HR227" s="49"/>
      <c r="HS227" s="49"/>
      <c r="HT227" s="49"/>
      <c r="HU227" s="49"/>
      <c r="HV227" s="49"/>
      <c r="HW227" s="49"/>
      <c r="HX227" s="49"/>
      <c r="HY227" s="49"/>
      <c r="HZ227" s="49"/>
      <c r="IA227" s="49"/>
      <c r="IB227" s="49"/>
      <c r="IC227" s="49"/>
      <c r="ID227" s="49"/>
      <c r="IE227" s="49"/>
      <c r="IF227" s="49"/>
      <c r="IG227" s="49"/>
      <c r="IH227" s="49"/>
      <c r="II227" s="49"/>
      <c r="IJ227" s="49"/>
      <c r="IK227" s="49"/>
      <c r="IL227" s="49"/>
      <c r="IM227" s="49"/>
      <c r="IN227" s="49"/>
    </row>
    <row r="228" spans="1:248" s="8" customFormat="1" ht="18" customHeight="1">
      <c r="A228" s="42">
        <v>227</v>
      </c>
      <c r="B228" s="183" t="s">
        <v>1674</v>
      </c>
      <c r="C228" s="180" t="s">
        <v>1675</v>
      </c>
      <c r="D228" s="43" t="str">
        <f t="shared" si="25"/>
        <v>专线网关服务器-FitServer R2200 V5</v>
      </c>
      <c r="E228" s="43" t="s">
        <v>129</v>
      </c>
      <c r="F228" s="45" t="s">
        <v>1676</v>
      </c>
      <c r="G228" s="191" t="s">
        <v>1584</v>
      </c>
      <c r="H228" s="191" t="s">
        <v>1677</v>
      </c>
      <c r="I228" s="191" t="s">
        <v>530</v>
      </c>
      <c r="J228" s="191" t="s">
        <v>1586</v>
      </c>
      <c r="K228" s="191">
        <v>2162</v>
      </c>
      <c r="L228" s="191" t="s">
        <v>1678</v>
      </c>
      <c r="M228" s="191" t="s">
        <v>323</v>
      </c>
      <c r="N228" s="191" t="s">
        <v>1588</v>
      </c>
      <c r="O228" s="42"/>
      <c r="P228" s="42"/>
      <c r="Q228" s="42" t="s">
        <v>532</v>
      </c>
      <c r="R228" s="42" t="s">
        <v>533</v>
      </c>
      <c r="S228" s="114" t="str">
        <f t="shared" si="23"/>
        <v>27</v>
      </c>
      <c r="T228" s="114" t="str">
        <f t="shared" si="21"/>
        <v>HH列07</v>
      </c>
      <c r="U228" s="114" t="str">
        <f t="shared" si="24"/>
        <v>02</v>
      </c>
      <c r="V228" s="114" t="str">
        <f t="shared" si="22"/>
        <v>101</v>
      </c>
      <c r="W228" s="47"/>
      <c r="X228" s="114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  <c r="GA228" s="49"/>
      <c r="GB228" s="49"/>
      <c r="GC228" s="49"/>
      <c r="GD228" s="49"/>
      <c r="GE228" s="49"/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  <c r="GQ228" s="49"/>
      <c r="GR228" s="49"/>
      <c r="GS228" s="49"/>
      <c r="GT228" s="49"/>
      <c r="GU228" s="49"/>
      <c r="GV228" s="49"/>
      <c r="GW228" s="49"/>
      <c r="GX228" s="49"/>
      <c r="GY228" s="49"/>
      <c r="GZ228" s="49"/>
      <c r="HA228" s="49"/>
      <c r="HB228" s="49"/>
      <c r="HC228" s="49"/>
      <c r="HD228" s="49"/>
      <c r="HE228" s="49"/>
      <c r="HF228" s="49"/>
      <c r="HG228" s="49"/>
      <c r="HH228" s="49"/>
      <c r="HI228" s="49"/>
      <c r="HJ228" s="49"/>
      <c r="HK228" s="49"/>
      <c r="HL228" s="49"/>
      <c r="HM228" s="49"/>
      <c r="HN228" s="49"/>
      <c r="HO228" s="49"/>
      <c r="HP228" s="49"/>
      <c r="HQ228" s="49"/>
      <c r="HR228" s="49"/>
      <c r="HS228" s="49"/>
      <c r="HT228" s="49"/>
      <c r="HU228" s="49"/>
      <c r="HV228" s="49"/>
      <c r="HW228" s="49"/>
      <c r="HX228" s="49"/>
      <c r="HY228" s="49"/>
      <c r="HZ228" s="49"/>
      <c r="IA228" s="49"/>
      <c r="IB228" s="49"/>
      <c r="IC228" s="49"/>
      <c r="ID228" s="49"/>
      <c r="IE228" s="49"/>
      <c r="IF228" s="49"/>
      <c r="IG228" s="49"/>
      <c r="IH228" s="49"/>
      <c r="II228" s="49"/>
      <c r="IJ228" s="49"/>
      <c r="IK228" s="49"/>
      <c r="IL228" s="49"/>
      <c r="IM228" s="49"/>
      <c r="IN228" s="49"/>
    </row>
    <row r="229" spans="1:248" s="8" customFormat="1" ht="18" customHeight="1">
      <c r="A229" s="42">
        <v>228</v>
      </c>
      <c r="B229" s="183" t="s">
        <v>1679</v>
      </c>
      <c r="C229" s="180" t="s">
        <v>1680</v>
      </c>
      <c r="D229" s="43" t="str">
        <f t="shared" si="25"/>
        <v>专线网关服务器-FitServer R2200 V5</v>
      </c>
      <c r="E229" s="43" t="s">
        <v>129</v>
      </c>
      <c r="F229" s="45" t="s">
        <v>1681</v>
      </c>
      <c r="G229" s="191" t="s">
        <v>1584</v>
      </c>
      <c r="H229" s="191" t="s">
        <v>1682</v>
      </c>
      <c r="I229" s="191" t="s">
        <v>530</v>
      </c>
      <c r="J229" s="191" t="s">
        <v>1586</v>
      </c>
      <c r="K229" s="191">
        <v>2162</v>
      </c>
      <c r="L229" s="191" t="s">
        <v>1683</v>
      </c>
      <c r="M229" s="191" t="s">
        <v>323</v>
      </c>
      <c r="N229" s="191" t="s">
        <v>1588</v>
      </c>
      <c r="O229" s="42"/>
      <c r="P229" s="42"/>
      <c r="Q229" s="42" t="s">
        <v>532</v>
      </c>
      <c r="R229" s="42" t="s">
        <v>533</v>
      </c>
      <c r="S229" s="114" t="str">
        <f t="shared" si="23"/>
        <v>21</v>
      </c>
      <c r="T229" s="114" t="str">
        <f t="shared" si="21"/>
        <v>HH列08</v>
      </c>
      <c r="U229" s="114" t="str">
        <f t="shared" si="24"/>
        <v>02</v>
      </c>
      <c r="V229" s="114" t="str">
        <f t="shared" si="22"/>
        <v>101</v>
      </c>
      <c r="W229" s="47"/>
      <c r="X229" s="114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49"/>
      <c r="HC229" s="49"/>
      <c r="HD229" s="49"/>
      <c r="HE229" s="49"/>
      <c r="HF229" s="49"/>
      <c r="HG229" s="49"/>
      <c r="HH229" s="49"/>
      <c r="HI229" s="49"/>
      <c r="HJ229" s="49"/>
      <c r="HK229" s="49"/>
      <c r="HL229" s="49"/>
      <c r="HM229" s="49"/>
      <c r="HN229" s="49"/>
      <c r="HO229" s="49"/>
      <c r="HP229" s="49"/>
      <c r="HQ229" s="49"/>
      <c r="HR229" s="49"/>
      <c r="HS229" s="49"/>
      <c r="HT229" s="49"/>
      <c r="HU229" s="49"/>
      <c r="HV229" s="49"/>
      <c r="HW229" s="49"/>
      <c r="HX229" s="49"/>
      <c r="HY229" s="49"/>
      <c r="HZ229" s="49"/>
      <c r="IA229" s="49"/>
      <c r="IB229" s="49"/>
      <c r="IC229" s="49"/>
      <c r="ID229" s="49"/>
      <c r="IE229" s="49"/>
      <c r="IF229" s="49"/>
      <c r="IG229" s="49"/>
      <c r="IH229" s="49"/>
      <c r="II229" s="49"/>
      <c r="IJ229" s="49"/>
      <c r="IK229" s="49"/>
      <c r="IL229" s="49"/>
      <c r="IM229" s="49"/>
      <c r="IN229" s="49"/>
    </row>
    <row r="230" spans="1:248" s="8" customFormat="1" ht="18" customHeight="1">
      <c r="A230" s="42">
        <v>229</v>
      </c>
      <c r="B230" s="183" t="s">
        <v>45</v>
      </c>
      <c r="C230" s="180" t="s">
        <v>1684</v>
      </c>
      <c r="D230" s="43" t="str">
        <f t="shared" si="25"/>
        <v>云调采集机-FitServer R2200 V5</v>
      </c>
      <c r="E230" s="43" t="s">
        <v>129</v>
      </c>
      <c r="F230" s="45" t="s">
        <v>1685</v>
      </c>
      <c r="G230" s="191">
        <v>2198</v>
      </c>
      <c r="H230" s="191" t="s">
        <v>1686</v>
      </c>
      <c r="I230" s="191" t="s">
        <v>323</v>
      </c>
      <c r="J230" s="191" t="s">
        <v>1687</v>
      </c>
      <c r="K230" s="191">
        <v>2162</v>
      </c>
      <c r="L230" s="191" t="s">
        <v>1688</v>
      </c>
      <c r="M230" s="191" t="s">
        <v>323</v>
      </c>
      <c r="N230" s="191" t="s">
        <v>1588</v>
      </c>
      <c r="O230" s="42"/>
      <c r="P230" s="42"/>
      <c r="Q230" s="42" t="s">
        <v>532</v>
      </c>
      <c r="R230" s="42" t="s">
        <v>533</v>
      </c>
      <c r="S230" s="114" t="str">
        <f t="shared" si="23"/>
        <v>21</v>
      </c>
      <c r="T230" s="114" t="str">
        <f t="shared" si="21"/>
        <v>HH列10</v>
      </c>
      <c r="U230" s="114" t="str">
        <f t="shared" si="24"/>
        <v>02</v>
      </c>
      <c r="V230" s="114" t="str">
        <f t="shared" si="22"/>
        <v>101</v>
      </c>
      <c r="W230" s="47"/>
      <c r="X230" s="114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49"/>
      <c r="HC230" s="49"/>
      <c r="HD230" s="49"/>
      <c r="HE230" s="49"/>
      <c r="HF230" s="49"/>
      <c r="HG230" s="49"/>
      <c r="HH230" s="49"/>
      <c r="HI230" s="49"/>
      <c r="HJ230" s="49"/>
      <c r="HK230" s="49"/>
      <c r="HL230" s="49"/>
      <c r="HM230" s="49"/>
      <c r="HN230" s="49"/>
      <c r="HO230" s="49"/>
      <c r="HP230" s="49"/>
      <c r="HQ230" s="49"/>
      <c r="HR230" s="49"/>
      <c r="HS230" s="49"/>
      <c r="HT230" s="49"/>
      <c r="HU230" s="49"/>
      <c r="HV230" s="49"/>
      <c r="HW230" s="49"/>
      <c r="HX230" s="49"/>
      <c r="HY230" s="49"/>
      <c r="HZ230" s="49"/>
      <c r="IA230" s="49"/>
      <c r="IB230" s="49"/>
      <c r="IC230" s="49"/>
      <c r="ID230" s="49"/>
      <c r="IE230" s="49"/>
      <c r="IF230" s="49"/>
      <c r="IG230" s="49"/>
      <c r="IH230" s="49"/>
      <c r="II230" s="49"/>
      <c r="IJ230" s="49"/>
      <c r="IK230" s="49"/>
      <c r="IL230" s="49"/>
      <c r="IM230" s="49"/>
      <c r="IN230" s="49"/>
    </row>
    <row r="231" spans="1:248" s="8" customFormat="1" ht="18" customHeight="1">
      <c r="A231" s="42">
        <v>230</v>
      </c>
      <c r="B231" s="183" t="s">
        <v>48</v>
      </c>
      <c r="C231" s="180" t="s">
        <v>1689</v>
      </c>
      <c r="D231" s="43" t="str">
        <f t="shared" si="25"/>
        <v>云调采集机-FitServer R2200 V5</v>
      </c>
      <c r="E231" s="43" t="s">
        <v>129</v>
      </c>
      <c r="F231" s="45" t="s">
        <v>1690</v>
      </c>
      <c r="G231" s="191">
        <v>2198</v>
      </c>
      <c r="H231" s="191" t="s">
        <v>1691</v>
      </c>
      <c r="I231" s="191" t="s">
        <v>323</v>
      </c>
      <c r="J231" s="191" t="s">
        <v>1687</v>
      </c>
      <c r="K231" s="191">
        <v>2162</v>
      </c>
      <c r="L231" s="191" t="s">
        <v>1692</v>
      </c>
      <c r="M231" s="191" t="s">
        <v>323</v>
      </c>
      <c r="N231" s="191" t="s">
        <v>1588</v>
      </c>
      <c r="O231" s="42"/>
      <c r="P231" s="42"/>
      <c r="Q231" s="42" t="s">
        <v>532</v>
      </c>
      <c r="R231" s="42" t="s">
        <v>533</v>
      </c>
      <c r="S231" s="114" t="str">
        <f t="shared" si="23"/>
        <v>15</v>
      </c>
      <c r="T231" s="114" t="str">
        <f t="shared" si="21"/>
        <v>HH列11</v>
      </c>
      <c r="U231" s="114" t="str">
        <f t="shared" si="24"/>
        <v>02</v>
      </c>
      <c r="V231" s="114" t="str">
        <f t="shared" si="22"/>
        <v>101</v>
      </c>
      <c r="W231" s="47"/>
      <c r="X231" s="114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49"/>
      <c r="HC231" s="49"/>
      <c r="HD231" s="49"/>
      <c r="HE231" s="49"/>
      <c r="HF231" s="49"/>
      <c r="HG231" s="49"/>
      <c r="HH231" s="49"/>
      <c r="HI231" s="49"/>
      <c r="HJ231" s="49"/>
      <c r="HK231" s="49"/>
      <c r="HL231" s="49"/>
      <c r="HM231" s="49"/>
      <c r="HN231" s="49"/>
      <c r="HO231" s="49"/>
      <c r="HP231" s="49"/>
      <c r="HQ231" s="49"/>
      <c r="HR231" s="49"/>
      <c r="HS231" s="49"/>
      <c r="HT231" s="49"/>
      <c r="HU231" s="49"/>
      <c r="HV231" s="49"/>
      <c r="HW231" s="49"/>
      <c r="HX231" s="49"/>
      <c r="HY231" s="49"/>
      <c r="HZ231" s="49"/>
      <c r="IA231" s="49"/>
      <c r="IB231" s="49"/>
      <c r="IC231" s="49"/>
      <c r="ID231" s="49"/>
      <c r="IE231" s="49"/>
      <c r="IF231" s="49"/>
      <c r="IG231" s="49"/>
      <c r="IH231" s="49"/>
      <c r="II231" s="49"/>
      <c r="IJ231" s="49"/>
      <c r="IK231" s="49"/>
      <c r="IL231" s="49"/>
      <c r="IM231" s="49"/>
      <c r="IN231" s="49"/>
    </row>
  </sheetData>
  <phoneticPr fontId="45" type="noConversion"/>
  <conditionalFormatting sqref="F91">
    <cfRule type="duplicateValues" dxfId="1" priority="1"/>
    <cfRule type="duplicateValues" dxfId="0" priority="2"/>
  </conditionalFormatting>
  <hyperlinks>
    <hyperlink ref="R2" r:id="rId1" xr:uid="{F5157F2C-0474-4EA3-B224-E3C11607130D}"/>
    <hyperlink ref="R3:R231" r:id="rId2" display="root/ctyun@123" xr:uid="{9DB59B34-C04A-41D0-8D48-C954FBAE705E}"/>
  </hyperlinks>
  <pageMargins left="0.69930555555555596" right="0.69930555555555596" top="0.75" bottom="0.75" header="0.3" footer="0.3"/>
  <pageSetup paperSize="9" orientation="portrait" horizontalDpi="1200" verticalDpi="1200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zoomScale="115" zoomScaleNormal="115" workbookViewId="0">
      <selection activeCell="C25" sqref="C25"/>
    </sheetView>
  </sheetViews>
  <sheetFormatPr defaultColWidth="44.42578125" defaultRowHeight="13.9"/>
  <cols>
    <col min="1" max="1" width="7.28515625" style="76" customWidth="1"/>
    <col min="2" max="2" width="32.140625" style="214" customWidth="1"/>
    <col min="3" max="3" width="29.85546875" style="76" customWidth="1"/>
    <col min="4" max="4" width="32.7109375" style="76" customWidth="1"/>
    <col min="5" max="5" width="34.140625" style="215" customWidth="1"/>
    <col min="6" max="6" width="9.7109375" style="215" customWidth="1"/>
    <col min="7" max="7" width="10.7109375" style="215" customWidth="1"/>
    <col min="8" max="8" width="8.28515625" style="76" customWidth="1"/>
    <col min="9" max="9" width="6.85546875" style="76" customWidth="1"/>
    <col min="10" max="10" width="22.140625" style="76" customWidth="1"/>
    <col min="11" max="16384" width="44.42578125" style="76"/>
  </cols>
  <sheetData>
    <row r="1" spans="1:10" ht="27.6">
      <c r="A1" s="192" t="s">
        <v>65</v>
      </c>
      <c r="B1" s="193" t="s">
        <v>1693</v>
      </c>
      <c r="C1" s="193" t="s">
        <v>1694</v>
      </c>
      <c r="D1" s="193" t="s">
        <v>1695</v>
      </c>
      <c r="E1" s="193" t="s">
        <v>1696</v>
      </c>
      <c r="F1" s="193" t="s">
        <v>1697</v>
      </c>
      <c r="G1" s="193" t="s">
        <v>1698</v>
      </c>
      <c r="H1" s="193" t="s">
        <v>1699</v>
      </c>
      <c r="I1" s="193" t="s">
        <v>1700</v>
      </c>
      <c r="J1" s="193" t="s">
        <v>1701</v>
      </c>
    </row>
    <row r="2" spans="1:10">
      <c r="A2" s="194">
        <v>1</v>
      </c>
      <c r="B2" s="195" t="s">
        <v>1702</v>
      </c>
      <c r="C2" s="196"/>
      <c r="D2" s="196"/>
      <c r="E2" s="196"/>
      <c r="F2" s="197" t="s">
        <v>1703</v>
      </c>
      <c r="G2" s="197" t="s">
        <v>1703</v>
      </c>
      <c r="H2" s="197" t="s">
        <v>1703</v>
      </c>
      <c r="I2" s="197" t="s">
        <v>1703</v>
      </c>
      <c r="J2" s="198" t="s">
        <v>1704</v>
      </c>
    </row>
    <row r="3" spans="1:10">
      <c r="A3" s="194">
        <v>2</v>
      </c>
      <c r="B3" s="195" t="s">
        <v>1705</v>
      </c>
      <c r="C3" s="196"/>
      <c r="D3" s="196"/>
      <c r="E3" s="196"/>
      <c r="F3" s="197" t="s">
        <v>1703</v>
      </c>
      <c r="G3" s="197" t="s">
        <v>1703</v>
      </c>
      <c r="H3" s="197" t="s">
        <v>1703</v>
      </c>
      <c r="I3" s="197" t="s">
        <v>1703</v>
      </c>
      <c r="J3" s="198" t="s">
        <v>1704</v>
      </c>
    </row>
    <row r="4" spans="1:10">
      <c r="A4" s="194">
        <v>3</v>
      </c>
      <c r="B4" s="195" t="s">
        <v>1706</v>
      </c>
      <c r="C4" s="196"/>
      <c r="D4" s="196"/>
      <c r="E4" s="196"/>
      <c r="F4" s="197" t="s">
        <v>1703</v>
      </c>
      <c r="G4" s="197" t="s">
        <v>1703</v>
      </c>
      <c r="H4" s="197" t="s">
        <v>1703</v>
      </c>
      <c r="I4" s="197" t="s">
        <v>1703</v>
      </c>
      <c r="J4" s="198" t="s">
        <v>1704</v>
      </c>
    </row>
    <row r="5" spans="1:10">
      <c r="A5" s="194">
        <v>4</v>
      </c>
      <c r="B5" s="195" t="s">
        <v>1707</v>
      </c>
      <c r="C5" s="196"/>
      <c r="D5" s="196"/>
      <c r="E5" s="196"/>
      <c r="F5" s="197" t="s">
        <v>1703</v>
      </c>
      <c r="G5" s="197" t="s">
        <v>1703</v>
      </c>
      <c r="H5" s="197" t="s">
        <v>1703</v>
      </c>
      <c r="I5" s="197" t="s">
        <v>1703</v>
      </c>
      <c r="J5" s="198" t="s">
        <v>1704</v>
      </c>
    </row>
    <row r="6" spans="1:10">
      <c r="A6" s="194">
        <v>5</v>
      </c>
      <c r="B6" s="195" t="s">
        <v>1708</v>
      </c>
      <c r="C6" s="196"/>
      <c r="D6" s="196"/>
      <c r="E6" s="196"/>
      <c r="F6" s="197"/>
      <c r="G6" s="197"/>
      <c r="H6" s="197"/>
      <c r="I6" s="197"/>
      <c r="J6" s="198" t="s">
        <v>1704</v>
      </c>
    </row>
    <row r="7" spans="1:10">
      <c r="A7" s="194">
        <v>6</v>
      </c>
      <c r="B7" s="195" t="s">
        <v>1709</v>
      </c>
      <c r="C7" s="196"/>
      <c r="D7" s="196"/>
      <c r="E7" s="196"/>
      <c r="F7" s="197" t="s">
        <v>1703</v>
      </c>
      <c r="G7" s="197" t="s">
        <v>1703</v>
      </c>
      <c r="H7" s="197" t="s">
        <v>1703</v>
      </c>
      <c r="I7" s="197" t="s">
        <v>1703</v>
      </c>
      <c r="J7" s="198" t="s">
        <v>1704</v>
      </c>
    </row>
    <row r="8" spans="1:10">
      <c r="A8" s="194">
        <v>7</v>
      </c>
      <c r="B8" s="195" t="s">
        <v>1710</v>
      </c>
      <c r="C8" s="196"/>
      <c r="D8" s="196"/>
      <c r="E8" s="196"/>
      <c r="F8" s="197" t="s">
        <v>1703</v>
      </c>
      <c r="G8" s="197" t="s">
        <v>1703</v>
      </c>
      <c r="H8" s="197" t="s">
        <v>1703</v>
      </c>
      <c r="I8" s="197" t="s">
        <v>1703</v>
      </c>
      <c r="J8" s="198" t="s">
        <v>1704</v>
      </c>
    </row>
    <row r="9" spans="1:10">
      <c r="A9" s="194">
        <v>8</v>
      </c>
      <c r="B9" s="195" t="s">
        <v>1711</v>
      </c>
      <c r="C9" s="196"/>
      <c r="D9" s="196"/>
      <c r="E9" s="196"/>
      <c r="F9" s="197" t="s">
        <v>1703</v>
      </c>
      <c r="G9" s="197" t="s">
        <v>1703</v>
      </c>
      <c r="H9" s="197" t="s">
        <v>1703</v>
      </c>
      <c r="I9" s="197" t="s">
        <v>1703</v>
      </c>
      <c r="J9" s="198" t="s">
        <v>1704</v>
      </c>
    </row>
    <row r="10" spans="1:10">
      <c r="A10" s="194">
        <v>9</v>
      </c>
      <c r="B10" s="195" t="s">
        <v>1712</v>
      </c>
      <c r="C10" s="196"/>
      <c r="D10" s="196"/>
      <c r="E10" s="196"/>
      <c r="F10" s="197" t="s">
        <v>1703</v>
      </c>
      <c r="G10" s="197" t="s">
        <v>1703</v>
      </c>
      <c r="H10" s="197" t="s">
        <v>1703</v>
      </c>
      <c r="I10" s="197" t="s">
        <v>1703</v>
      </c>
      <c r="J10" s="198" t="s">
        <v>1704</v>
      </c>
    </row>
    <row r="11" spans="1:10">
      <c r="A11" s="194">
        <v>10</v>
      </c>
      <c r="B11" s="195" t="s">
        <v>1713</v>
      </c>
      <c r="C11" s="196"/>
      <c r="D11" s="196"/>
      <c r="E11" s="196"/>
      <c r="F11" s="197"/>
      <c r="G11" s="197"/>
      <c r="H11" s="197"/>
      <c r="I11" s="197"/>
      <c r="J11" s="198" t="s">
        <v>1704</v>
      </c>
    </row>
    <row r="12" spans="1:10" ht="15.6">
      <c r="A12" s="194">
        <v>11</v>
      </c>
      <c r="B12" s="199" t="s">
        <v>1714</v>
      </c>
      <c r="C12" s="224" t="s">
        <v>1715</v>
      </c>
      <c r="D12" s="226" t="s">
        <v>1716</v>
      </c>
      <c r="E12" s="200" t="s">
        <v>1717</v>
      </c>
      <c r="F12" s="201" t="s">
        <v>1718</v>
      </c>
      <c r="G12" s="201" t="s">
        <v>1719</v>
      </c>
      <c r="H12" s="202">
        <v>1001</v>
      </c>
      <c r="I12" s="202">
        <v>1001</v>
      </c>
      <c r="J12" s="203" t="s">
        <v>1720</v>
      </c>
    </row>
    <row r="13" spans="1:10" ht="15.6">
      <c r="A13" s="194">
        <v>12</v>
      </c>
      <c r="B13" s="199" t="s">
        <v>1721</v>
      </c>
      <c r="C13" s="225"/>
      <c r="D13" s="227"/>
      <c r="E13" s="200" t="s">
        <v>1722</v>
      </c>
      <c r="F13" s="201" t="s">
        <v>1723</v>
      </c>
      <c r="G13" s="201" t="s">
        <v>1719</v>
      </c>
      <c r="H13" s="202">
        <v>1001</v>
      </c>
      <c r="I13" s="202">
        <v>1001</v>
      </c>
      <c r="J13" s="203" t="s">
        <v>1720</v>
      </c>
    </row>
    <row r="14" spans="1:10" ht="15.6">
      <c r="A14" s="194">
        <v>13</v>
      </c>
      <c r="B14" s="199" t="s">
        <v>1724</v>
      </c>
      <c r="C14" s="224" t="s">
        <v>1725</v>
      </c>
      <c r="D14" s="226" t="s">
        <v>1726</v>
      </c>
      <c r="E14" s="200" t="s">
        <v>1727</v>
      </c>
      <c r="F14" s="201" t="s">
        <v>1718</v>
      </c>
      <c r="G14" s="201" t="s">
        <v>1719</v>
      </c>
      <c r="H14" s="202">
        <v>1002</v>
      </c>
      <c r="I14" s="202">
        <v>1002</v>
      </c>
      <c r="J14" s="204" t="s">
        <v>1728</v>
      </c>
    </row>
    <row r="15" spans="1:10" ht="15.6">
      <c r="A15" s="194">
        <v>14</v>
      </c>
      <c r="B15" s="199" t="s">
        <v>1729</v>
      </c>
      <c r="C15" s="225"/>
      <c r="D15" s="227"/>
      <c r="E15" s="200" t="s">
        <v>1730</v>
      </c>
      <c r="F15" s="201" t="s">
        <v>1723</v>
      </c>
      <c r="G15" s="201" t="s">
        <v>1719</v>
      </c>
      <c r="H15" s="202">
        <v>1002</v>
      </c>
      <c r="I15" s="202">
        <v>1002</v>
      </c>
      <c r="J15" s="204" t="s">
        <v>1728</v>
      </c>
    </row>
    <row r="16" spans="1:10" ht="15.6">
      <c r="A16" s="194">
        <v>15</v>
      </c>
      <c r="B16" s="205" t="s">
        <v>1731</v>
      </c>
      <c r="C16" s="228" t="s">
        <v>1732</v>
      </c>
      <c r="D16" s="230" t="s">
        <v>1733</v>
      </c>
      <c r="E16" s="206" t="s">
        <v>1734</v>
      </c>
      <c r="F16" s="207" t="s">
        <v>1735</v>
      </c>
      <c r="G16" s="207" t="s">
        <v>1736</v>
      </c>
      <c r="H16" s="208">
        <v>1003</v>
      </c>
      <c r="I16" s="208">
        <v>1003</v>
      </c>
      <c r="J16" s="209" t="s">
        <v>1720</v>
      </c>
    </row>
    <row r="17" spans="1:10" ht="15.6">
      <c r="A17" s="194">
        <v>16</v>
      </c>
      <c r="B17" s="205" t="s">
        <v>1737</v>
      </c>
      <c r="C17" s="229"/>
      <c r="D17" s="231"/>
      <c r="E17" s="206" t="s">
        <v>1738</v>
      </c>
      <c r="F17" s="207" t="s">
        <v>1739</v>
      </c>
      <c r="G17" s="207" t="s">
        <v>1736</v>
      </c>
      <c r="H17" s="208">
        <v>1003</v>
      </c>
      <c r="I17" s="208">
        <v>1003</v>
      </c>
      <c r="J17" s="209" t="s">
        <v>1720</v>
      </c>
    </row>
    <row r="18" spans="1:10" ht="15.6">
      <c r="A18" s="194">
        <v>17</v>
      </c>
      <c r="B18" s="205" t="s">
        <v>1740</v>
      </c>
      <c r="C18" s="228" t="s">
        <v>1741</v>
      </c>
      <c r="D18" s="230" t="s">
        <v>1742</v>
      </c>
      <c r="E18" s="206" t="s">
        <v>1743</v>
      </c>
      <c r="F18" s="207" t="s">
        <v>1735</v>
      </c>
      <c r="G18" s="207" t="s">
        <v>1736</v>
      </c>
      <c r="H18" s="208">
        <v>1004</v>
      </c>
      <c r="I18" s="208">
        <v>1004</v>
      </c>
      <c r="J18" s="209" t="s">
        <v>1728</v>
      </c>
    </row>
    <row r="19" spans="1:10" ht="15.6">
      <c r="A19" s="194">
        <v>18</v>
      </c>
      <c r="B19" s="205" t="s">
        <v>1744</v>
      </c>
      <c r="C19" s="229"/>
      <c r="D19" s="231"/>
      <c r="E19" s="206" t="s">
        <v>1745</v>
      </c>
      <c r="F19" s="207" t="s">
        <v>1739</v>
      </c>
      <c r="G19" s="207" t="s">
        <v>1736</v>
      </c>
      <c r="H19" s="208">
        <v>1004</v>
      </c>
      <c r="I19" s="208">
        <v>1004</v>
      </c>
      <c r="J19" s="209" t="s">
        <v>1728</v>
      </c>
    </row>
    <row r="20" spans="1:10">
      <c r="A20" s="210"/>
      <c r="B20" s="211"/>
      <c r="C20" s="210"/>
      <c r="D20" s="210"/>
      <c r="E20" s="212"/>
      <c r="F20" s="212"/>
      <c r="G20" s="212"/>
      <c r="H20" s="210"/>
      <c r="I20" s="210"/>
      <c r="J20" s="210"/>
    </row>
    <row r="21" spans="1:10" ht="27.6">
      <c r="A21" s="192" t="s">
        <v>65</v>
      </c>
      <c r="B21" s="193" t="s">
        <v>1693</v>
      </c>
      <c r="C21" s="193" t="s">
        <v>1746</v>
      </c>
      <c r="D21" s="193" t="s">
        <v>1695</v>
      </c>
      <c r="E21" s="193" t="s">
        <v>1696</v>
      </c>
      <c r="F21" s="193" t="s">
        <v>1697</v>
      </c>
      <c r="G21" s="193" t="s">
        <v>1698</v>
      </c>
      <c r="H21" s="193" t="s">
        <v>1699</v>
      </c>
      <c r="I21" s="193" t="s">
        <v>1700</v>
      </c>
      <c r="J21" s="193" t="s">
        <v>1701</v>
      </c>
    </row>
    <row r="22" spans="1:10">
      <c r="A22" s="194">
        <v>1</v>
      </c>
      <c r="B22" s="195" t="s">
        <v>1702</v>
      </c>
      <c r="C22" s="196"/>
      <c r="D22" s="196"/>
      <c r="E22" s="196"/>
      <c r="F22" s="197" t="s">
        <v>1703</v>
      </c>
      <c r="G22" s="197" t="s">
        <v>1703</v>
      </c>
      <c r="H22" s="197" t="s">
        <v>1703</v>
      </c>
      <c r="I22" s="197" t="s">
        <v>1703</v>
      </c>
      <c r="J22" s="198" t="s">
        <v>1704</v>
      </c>
    </row>
    <row r="23" spans="1:10">
      <c r="A23" s="194">
        <v>2</v>
      </c>
      <c r="B23" s="195" t="s">
        <v>1705</v>
      </c>
      <c r="C23" s="196"/>
      <c r="D23" s="196"/>
      <c r="E23" s="196"/>
      <c r="F23" s="197" t="s">
        <v>1703</v>
      </c>
      <c r="G23" s="197" t="s">
        <v>1703</v>
      </c>
      <c r="H23" s="197" t="s">
        <v>1703</v>
      </c>
      <c r="I23" s="197" t="s">
        <v>1703</v>
      </c>
      <c r="J23" s="198" t="s">
        <v>1704</v>
      </c>
    </row>
    <row r="24" spans="1:10">
      <c r="A24" s="194">
        <v>3</v>
      </c>
      <c r="B24" s="195" t="s">
        <v>1706</v>
      </c>
      <c r="C24" s="196"/>
      <c r="D24" s="196"/>
      <c r="E24" s="196"/>
      <c r="F24" s="197" t="s">
        <v>1703</v>
      </c>
      <c r="G24" s="197" t="s">
        <v>1703</v>
      </c>
      <c r="H24" s="197" t="s">
        <v>1703</v>
      </c>
      <c r="I24" s="197" t="s">
        <v>1703</v>
      </c>
      <c r="J24" s="198" t="s">
        <v>1704</v>
      </c>
    </row>
    <row r="25" spans="1:10">
      <c r="A25" s="194">
        <v>4</v>
      </c>
      <c r="B25" s="195" t="s">
        <v>1707</v>
      </c>
      <c r="C25" s="196"/>
      <c r="D25" s="196"/>
      <c r="E25" s="196"/>
      <c r="F25" s="197" t="s">
        <v>1703</v>
      </c>
      <c r="G25" s="197" t="s">
        <v>1703</v>
      </c>
      <c r="H25" s="197" t="s">
        <v>1703</v>
      </c>
      <c r="I25" s="197" t="s">
        <v>1703</v>
      </c>
      <c r="J25" s="198" t="s">
        <v>1704</v>
      </c>
    </row>
    <row r="26" spans="1:10">
      <c r="A26" s="194">
        <v>5</v>
      </c>
      <c r="B26" s="195" t="s">
        <v>1708</v>
      </c>
      <c r="C26" s="196"/>
      <c r="D26" s="196"/>
      <c r="E26" s="196"/>
      <c r="F26" s="197"/>
      <c r="G26" s="197"/>
      <c r="H26" s="197"/>
      <c r="I26" s="197"/>
      <c r="J26" s="198" t="s">
        <v>1704</v>
      </c>
    </row>
    <row r="27" spans="1:10">
      <c r="A27" s="194">
        <v>6</v>
      </c>
      <c r="B27" s="195" t="s">
        <v>1709</v>
      </c>
      <c r="C27" s="196"/>
      <c r="D27" s="196"/>
      <c r="E27" s="196"/>
      <c r="F27" s="197" t="s">
        <v>1703</v>
      </c>
      <c r="G27" s="197" t="s">
        <v>1703</v>
      </c>
      <c r="H27" s="197" t="s">
        <v>1703</v>
      </c>
      <c r="I27" s="197" t="s">
        <v>1703</v>
      </c>
      <c r="J27" s="198" t="s">
        <v>1704</v>
      </c>
    </row>
    <row r="28" spans="1:10">
      <c r="A28" s="194">
        <v>7</v>
      </c>
      <c r="B28" s="195" t="s">
        <v>1710</v>
      </c>
      <c r="C28" s="196"/>
      <c r="D28" s="196"/>
      <c r="E28" s="196"/>
      <c r="F28" s="197" t="s">
        <v>1703</v>
      </c>
      <c r="G28" s="197" t="s">
        <v>1703</v>
      </c>
      <c r="H28" s="197" t="s">
        <v>1703</v>
      </c>
      <c r="I28" s="197" t="s">
        <v>1703</v>
      </c>
      <c r="J28" s="198" t="s">
        <v>1704</v>
      </c>
    </row>
    <row r="29" spans="1:10">
      <c r="A29" s="194">
        <v>8</v>
      </c>
      <c r="B29" s="195" t="s">
        <v>1711</v>
      </c>
      <c r="C29" s="196"/>
      <c r="D29" s="196"/>
      <c r="E29" s="196"/>
      <c r="F29" s="197" t="s">
        <v>1703</v>
      </c>
      <c r="G29" s="197" t="s">
        <v>1703</v>
      </c>
      <c r="H29" s="197" t="s">
        <v>1703</v>
      </c>
      <c r="I29" s="197" t="s">
        <v>1703</v>
      </c>
      <c r="J29" s="198" t="s">
        <v>1704</v>
      </c>
    </row>
    <row r="30" spans="1:10">
      <c r="A30" s="194">
        <v>9</v>
      </c>
      <c r="B30" s="195" t="s">
        <v>1712</v>
      </c>
      <c r="C30" s="196"/>
      <c r="D30" s="196"/>
      <c r="E30" s="196"/>
      <c r="F30" s="197" t="s">
        <v>1703</v>
      </c>
      <c r="G30" s="197" t="s">
        <v>1703</v>
      </c>
      <c r="H30" s="197" t="s">
        <v>1703</v>
      </c>
      <c r="I30" s="197" t="s">
        <v>1703</v>
      </c>
      <c r="J30" s="198" t="s">
        <v>1704</v>
      </c>
    </row>
    <row r="31" spans="1:10">
      <c r="A31" s="194">
        <v>10</v>
      </c>
      <c r="B31" s="195" t="s">
        <v>1713</v>
      </c>
      <c r="C31" s="196"/>
      <c r="D31" s="213"/>
      <c r="E31" s="196"/>
      <c r="F31" s="197"/>
      <c r="G31" s="197"/>
      <c r="H31" s="197"/>
      <c r="I31" s="197"/>
      <c r="J31" s="198" t="s">
        <v>1704</v>
      </c>
    </row>
    <row r="32" spans="1:10" ht="15.6">
      <c r="A32" s="194">
        <v>11</v>
      </c>
      <c r="B32" s="199" t="s">
        <v>1714</v>
      </c>
      <c r="C32" s="224" t="s">
        <v>1747</v>
      </c>
      <c r="D32" s="226" t="s">
        <v>1748</v>
      </c>
      <c r="E32" s="200" t="s">
        <v>1749</v>
      </c>
      <c r="F32" s="201" t="s">
        <v>1718</v>
      </c>
      <c r="G32" s="201" t="s">
        <v>1719</v>
      </c>
      <c r="H32" s="202">
        <v>1001</v>
      </c>
      <c r="I32" s="202">
        <v>1001</v>
      </c>
      <c r="J32" s="203" t="s">
        <v>1720</v>
      </c>
    </row>
    <row r="33" spans="1:10" ht="15.6">
      <c r="A33" s="194">
        <v>12</v>
      </c>
      <c r="B33" s="199" t="s">
        <v>1721</v>
      </c>
      <c r="C33" s="225"/>
      <c r="D33" s="227"/>
      <c r="E33" s="200" t="s">
        <v>1750</v>
      </c>
      <c r="F33" s="201" t="s">
        <v>1723</v>
      </c>
      <c r="G33" s="201" t="s">
        <v>1719</v>
      </c>
      <c r="H33" s="202">
        <v>1001</v>
      </c>
      <c r="I33" s="202">
        <v>1001</v>
      </c>
      <c r="J33" s="203" t="s">
        <v>1720</v>
      </c>
    </row>
    <row r="34" spans="1:10" ht="15.6">
      <c r="A34" s="194">
        <v>13</v>
      </c>
      <c r="B34" s="199" t="s">
        <v>1724</v>
      </c>
      <c r="C34" s="224" t="s">
        <v>1751</v>
      </c>
      <c r="D34" s="226" t="s">
        <v>1752</v>
      </c>
      <c r="E34" s="200" t="s">
        <v>1753</v>
      </c>
      <c r="F34" s="201" t="s">
        <v>1718</v>
      </c>
      <c r="G34" s="201" t="s">
        <v>1719</v>
      </c>
      <c r="H34" s="202">
        <v>1002</v>
      </c>
      <c r="I34" s="202">
        <v>1002</v>
      </c>
      <c r="J34" s="204" t="s">
        <v>1728</v>
      </c>
    </row>
    <row r="35" spans="1:10" ht="15.6">
      <c r="A35" s="194">
        <v>14</v>
      </c>
      <c r="B35" s="199" t="s">
        <v>1729</v>
      </c>
      <c r="C35" s="225"/>
      <c r="D35" s="227"/>
      <c r="E35" s="200" t="s">
        <v>1754</v>
      </c>
      <c r="F35" s="201" t="s">
        <v>1723</v>
      </c>
      <c r="G35" s="201" t="s">
        <v>1719</v>
      </c>
      <c r="H35" s="202">
        <v>1002</v>
      </c>
      <c r="I35" s="202">
        <v>1002</v>
      </c>
      <c r="J35" s="204" t="s">
        <v>1728</v>
      </c>
    </row>
    <row r="36" spans="1:10" ht="15.6">
      <c r="A36" s="194">
        <v>15</v>
      </c>
      <c r="B36" s="205" t="s">
        <v>1731</v>
      </c>
      <c r="C36" s="228" t="s">
        <v>1755</v>
      </c>
      <c r="D36" s="230" t="s">
        <v>1756</v>
      </c>
      <c r="E36" s="206" t="s">
        <v>1757</v>
      </c>
      <c r="F36" s="207" t="s">
        <v>1735</v>
      </c>
      <c r="G36" s="207" t="s">
        <v>1736</v>
      </c>
      <c r="H36" s="208">
        <v>1003</v>
      </c>
      <c r="I36" s="208">
        <v>1003</v>
      </c>
      <c r="J36" s="209" t="s">
        <v>1720</v>
      </c>
    </row>
    <row r="37" spans="1:10" ht="15.6">
      <c r="A37" s="194">
        <v>16</v>
      </c>
      <c r="B37" s="205" t="s">
        <v>1737</v>
      </c>
      <c r="C37" s="229"/>
      <c r="D37" s="231"/>
      <c r="E37" s="206" t="s">
        <v>1758</v>
      </c>
      <c r="F37" s="207" t="s">
        <v>1739</v>
      </c>
      <c r="G37" s="207" t="s">
        <v>1736</v>
      </c>
      <c r="H37" s="208">
        <v>1003</v>
      </c>
      <c r="I37" s="208">
        <v>1003</v>
      </c>
      <c r="J37" s="209" t="s">
        <v>1720</v>
      </c>
    </row>
    <row r="38" spans="1:10" ht="15.6">
      <c r="A38" s="194">
        <v>17</v>
      </c>
      <c r="B38" s="205" t="s">
        <v>1740</v>
      </c>
      <c r="C38" s="228" t="s">
        <v>1759</v>
      </c>
      <c r="D38" s="230" t="s">
        <v>1760</v>
      </c>
      <c r="E38" s="206" t="s">
        <v>1761</v>
      </c>
      <c r="F38" s="207" t="s">
        <v>1735</v>
      </c>
      <c r="G38" s="207" t="s">
        <v>1736</v>
      </c>
      <c r="H38" s="208">
        <v>1004</v>
      </c>
      <c r="I38" s="208">
        <v>1004</v>
      </c>
      <c r="J38" s="209" t="s">
        <v>1728</v>
      </c>
    </row>
    <row r="39" spans="1:10" ht="15.6">
      <c r="A39" s="194">
        <v>18</v>
      </c>
      <c r="B39" s="205" t="s">
        <v>1744</v>
      </c>
      <c r="C39" s="229"/>
      <c r="D39" s="231"/>
      <c r="E39" s="206" t="s">
        <v>1762</v>
      </c>
      <c r="F39" s="207" t="s">
        <v>1739</v>
      </c>
      <c r="G39" s="207" t="s">
        <v>1736</v>
      </c>
      <c r="H39" s="208">
        <v>1004</v>
      </c>
      <c r="I39" s="208">
        <v>1004</v>
      </c>
      <c r="J39" s="209" t="s">
        <v>1728</v>
      </c>
    </row>
  </sheetData>
  <mergeCells count="16">
    <mergeCell ref="C18:C19"/>
    <mergeCell ref="D18:D19"/>
    <mergeCell ref="C38:C39"/>
    <mergeCell ref="D38:D39"/>
    <mergeCell ref="C32:C33"/>
    <mergeCell ref="D32:D33"/>
    <mergeCell ref="C34:C35"/>
    <mergeCell ref="D34:D35"/>
    <mergeCell ref="C36:C37"/>
    <mergeCell ref="D36:D37"/>
    <mergeCell ref="C12:C13"/>
    <mergeCell ref="D12:D13"/>
    <mergeCell ref="C14:C15"/>
    <mergeCell ref="D14:D15"/>
    <mergeCell ref="C16:C17"/>
    <mergeCell ref="D16:D17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14" sqref="G14:J14"/>
    </sheetView>
  </sheetViews>
  <sheetFormatPr defaultColWidth="10" defaultRowHeight="15" customHeight="1"/>
  <cols>
    <col min="1" max="1" width="36.5703125" style="136" customWidth="1"/>
    <col min="2" max="2" width="9.28515625" style="136" customWidth="1"/>
    <col min="3" max="3" width="9.85546875" style="136" customWidth="1"/>
    <col min="4" max="4" width="13.7109375" style="136" customWidth="1"/>
    <col min="5" max="5" width="16" style="136" customWidth="1"/>
    <col min="6" max="6" width="25.140625" style="136" customWidth="1"/>
    <col min="7" max="7" width="20.28515625" style="136" customWidth="1"/>
    <col min="8" max="8" width="20.140625" style="136" customWidth="1"/>
    <col min="9" max="9" width="16.85546875" style="136" customWidth="1"/>
    <col min="10" max="10" width="16.5703125" style="136" customWidth="1"/>
    <col min="11" max="11" width="10.140625" style="136" customWidth="1"/>
    <col min="12" max="12" width="16.7109375" style="136" customWidth="1"/>
    <col min="13" max="13" width="20" style="136" customWidth="1"/>
    <col min="14" max="16384" width="10" style="136"/>
  </cols>
  <sheetData>
    <row r="1" spans="1:10" ht="15" customHeight="1">
      <c r="A1" s="151" t="s">
        <v>1763</v>
      </c>
      <c r="F1" s="146" t="s">
        <v>1764</v>
      </c>
      <c r="G1" s="150" t="s">
        <v>1765</v>
      </c>
    </row>
    <row r="2" spans="1:10" ht="15" customHeight="1">
      <c r="A2" s="149" t="s">
        <v>1766</v>
      </c>
      <c r="B2" s="149" t="s">
        <v>1767</v>
      </c>
      <c r="C2" s="149" t="s">
        <v>1768</v>
      </c>
      <c r="D2" s="149" t="s">
        <v>1769</v>
      </c>
      <c r="E2" s="149" t="s">
        <v>1770</v>
      </c>
      <c r="F2" s="148" t="str">
        <f>[1]说明!E16</f>
        <v>21.14.208.0</v>
      </c>
      <c r="G2" s="234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41" t="s">
        <v>1771</v>
      </c>
      <c r="B3" s="141" t="str">
        <f>[1]说明!$B$6/2&amp;"C"</f>
        <v>4C</v>
      </c>
      <c r="C3" s="141">
        <f>[1]说明!C10</f>
        <v>150</v>
      </c>
      <c r="D3" s="141"/>
      <c r="E3" s="141"/>
      <c r="F3" s="146"/>
      <c r="G3" s="235"/>
      <c r="I3" s="147"/>
    </row>
    <row r="4" spans="1:10" ht="15" customHeight="1">
      <c r="A4" s="141" t="s">
        <v>1772</v>
      </c>
      <c r="B4" s="141" t="str">
        <f>[1]说明!$B$6/4&amp;"C"</f>
        <v>2C</v>
      </c>
      <c r="C4" s="141">
        <f>[1]说明!C11</f>
        <v>151</v>
      </c>
      <c r="D4" s="141"/>
      <c r="E4" s="141"/>
      <c r="F4" s="146"/>
      <c r="G4" s="235"/>
    </row>
    <row r="5" spans="1:10" ht="15" customHeight="1">
      <c r="A5" s="141" t="s">
        <v>1773</v>
      </c>
      <c r="B5" s="141" t="str">
        <f>[1]说明!$B$6&amp;"C"</f>
        <v>8C</v>
      </c>
      <c r="C5" s="141">
        <f>[1]说明!C8</f>
        <v>301</v>
      </c>
      <c r="D5" s="141"/>
      <c r="E5" s="141"/>
      <c r="G5" s="235"/>
    </row>
    <row r="6" spans="1:10" ht="15" customHeight="1">
      <c r="A6" s="141" t="s">
        <v>1774</v>
      </c>
      <c r="B6" s="141" t="str">
        <f>[1]说明!$B$6/2&amp;"C"</f>
        <v>4C</v>
      </c>
      <c r="C6" s="141">
        <f>[1]说明!C9</f>
        <v>300</v>
      </c>
      <c r="D6" s="141"/>
      <c r="E6" s="141"/>
      <c r="G6" s="138"/>
      <c r="H6" s="138"/>
    </row>
    <row r="7" spans="1:10" ht="15" customHeight="1">
      <c r="A7" s="141" t="s">
        <v>1775</v>
      </c>
      <c r="B7" s="141" t="str">
        <f>[1]说明!$B$6/4&amp;"C"</f>
        <v>2C</v>
      </c>
      <c r="C7" s="141">
        <f>[1]说明!C12</f>
        <v>302</v>
      </c>
      <c r="D7" s="141"/>
      <c r="E7" s="141"/>
      <c r="F7" s="232" t="s">
        <v>1776</v>
      </c>
      <c r="G7" s="232"/>
      <c r="H7" s="145"/>
    </row>
    <row r="8" spans="1:10" ht="15" customHeight="1">
      <c r="A8" s="141" t="s">
        <v>1777</v>
      </c>
      <c r="B8" s="141"/>
      <c r="C8" s="141">
        <f>[1]说明!C13</f>
        <v>200</v>
      </c>
      <c r="D8" s="141"/>
      <c r="E8" s="139"/>
      <c r="F8" s="143" t="s">
        <v>1777</v>
      </c>
      <c r="G8" s="142" t="s">
        <v>1778</v>
      </c>
    </row>
    <row r="9" spans="1:10" ht="15" customHeight="1">
      <c r="A9" s="141" t="s">
        <v>1779</v>
      </c>
      <c r="B9" s="141" t="str">
        <f>IF([1]说明!$B$4=2000,"1C","1/2C")</f>
        <v>1/2C</v>
      </c>
      <c r="C9" s="141">
        <f>[1]说明!C18</f>
        <v>199</v>
      </c>
      <c r="D9" s="141"/>
      <c r="E9" s="139"/>
      <c r="F9" s="142" t="s">
        <v>1780</v>
      </c>
      <c r="G9" s="142" t="s">
        <v>1781</v>
      </c>
    </row>
    <row r="10" spans="1:10" ht="15" customHeight="1">
      <c r="A10" s="141" t="s">
        <v>1782</v>
      </c>
      <c r="B10" s="141" t="s">
        <v>1783</v>
      </c>
      <c r="C10" s="141">
        <f>[1]说明!C13</f>
        <v>200</v>
      </c>
      <c r="D10" s="141"/>
      <c r="E10" s="139"/>
      <c r="F10" s="143" t="s">
        <v>1784</v>
      </c>
      <c r="G10" s="142" t="s">
        <v>1785</v>
      </c>
    </row>
    <row r="11" spans="1:10" ht="15" customHeight="1">
      <c r="A11" s="141" t="s">
        <v>1786</v>
      </c>
      <c r="B11" s="141" t="s">
        <v>1783</v>
      </c>
      <c r="C11" s="141">
        <f>[1]说明!C14</f>
        <v>153</v>
      </c>
      <c r="D11" s="141"/>
      <c r="E11" s="139"/>
      <c r="F11" s="143" t="s">
        <v>1787</v>
      </c>
      <c r="G11" s="142" t="s">
        <v>1788</v>
      </c>
    </row>
    <row r="12" spans="1:10" ht="15" customHeight="1">
      <c r="A12" s="141" t="s">
        <v>1789</v>
      </c>
      <c r="B12" s="141" t="s">
        <v>1790</v>
      </c>
      <c r="C12" s="141" t="s">
        <v>1791</v>
      </c>
      <c r="D12" s="141"/>
      <c r="E12" s="139"/>
      <c r="F12" s="143" t="s">
        <v>1792</v>
      </c>
      <c r="G12" s="142" t="s">
        <v>1793</v>
      </c>
    </row>
    <row r="13" spans="1:10" ht="15" customHeight="1">
      <c r="A13" s="144" t="s">
        <v>1787</v>
      </c>
      <c r="B13" s="141" t="s">
        <v>1783</v>
      </c>
      <c r="C13" s="141">
        <f>[1]说明!C15</f>
        <v>307</v>
      </c>
      <c r="D13" s="141"/>
      <c r="E13" s="139"/>
      <c r="F13" s="143" t="s">
        <v>1794</v>
      </c>
      <c r="G13" s="142" t="s">
        <v>1795</v>
      </c>
      <c r="H13" s="138"/>
      <c r="I13" s="138"/>
      <c r="J13" s="138"/>
    </row>
    <row r="14" spans="1:10" ht="15" customHeight="1">
      <c r="A14" s="141" t="s">
        <v>1796</v>
      </c>
      <c r="B14" s="141" t="s">
        <v>1783</v>
      </c>
      <c r="C14" s="141">
        <f>[1]说明!C19</f>
        <v>208</v>
      </c>
      <c r="D14" s="140"/>
      <c r="E14" s="139"/>
      <c r="G14" s="233"/>
      <c r="H14" s="233"/>
      <c r="I14" s="233"/>
      <c r="J14" s="233"/>
    </row>
    <row r="18" spans="10:12" ht="15" customHeight="1">
      <c r="K18" s="137"/>
      <c r="L18" s="137"/>
    </row>
    <row r="19" spans="10:12" ht="15" customHeight="1">
      <c r="K19" s="137"/>
      <c r="L19" s="137"/>
    </row>
    <row r="20" spans="10:12" ht="15" customHeight="1">
      <c r="K20" s="137"/>
      <c r="L20" s="137"/>
    </row>
    <row r="21" spans="10:12" ht="15" customHeight="1">
      <c r="K21" s="137"/>
      <c r="L21" s="137"/>
    </row>
    <row r="22" spans="10:12" ht="15" customHeight="1">
      <c r="K22" s="137"/>
      <c r="L22" s="137"/>
    </row>
    <row r="27" spans="10:12" ht="15" customHeight="1">
      <c r="J27" s="137"/>
    </row>
    <row r="35" spans="10:10" ht="15" customHeight="1">
      <c r="J35" s="137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2"/>
  <sheetViews>
    <sheetView topLeftCell="I1" workbookViewId="0">
      <selection activeCell="W13" sqref="W13"/>
    </sheetView>
  </sheetViews>
  <sheetFormatPr defaultRowHeight="13.9"/>
  <cols>
    <col min="1" max="1" width="7.7109375" customWidth="1"/>
    <col min="2" max="2" width="22.42578125" customWidth="1"/>
    <col min="3" max="3" width="44.28515625" customWidth="1"/>
    <col min="4" max="4" width="24.28515625" customWidth="1"/>
    <col min="5" max="5" width="17" customWidth="1"/>
    <col min="6" max="6" width="27.42578125" customWidth="1"/>
    <col min="7" max="7" width="18.85546875" customWidth="1"/>
    <col min="8" max="8" width="21" customWidth="1"/>
    <col min="9" max="9" width="14.140625" customWidth="1"/>
    <col min="10" max="10" width="21.28515625" customWidth="1"/>
    <col min="12" max="12" width="13.85546875" customWidth="1"/>
    <col min="13" max="13" width="15.140625" customWidth="1"/>
    <col min="14" max="14" width="12.7109375" customWidth="1"/>
    <col min="18" max="18" width="19.7109375" customWidth="1"/>
    <col min="24" max="24" width="12.7109375" customWidth="1"/>
  </cols>
  <sheetData>
    <row r="1" spans="1:248" s="110" customFormat="1" ht="33.6" customHeight="1">
      <c r="A1" s="161" t="s">
        <v>1797</v>
      </c>
      <c r="B1" s="159" t="s">
        <v>509</v>
      </c>
      <c r="C1" s="160" t="s">
        <v>303</v>
      </c>
      <c r="D1" s="159" t="s">
        <v>510</v>
      </c>
      <c r="E1" s="158" t="s">
        <v>306</v>
      </c>
      <c r="F1" s="157" t="s">
        <v>511</v>
      </c>
      <c r="G1" s="157" t="s">
        <v>512</v>
      </c>
      <c r="H1" s="157" t="s">
        <v>513</v>
      </c>
      <c r="I1" s="157" t="s">
        <v>514</v>
      </c>
      <c r="J1" s="157" t="s">
        <v>515</v>
      </c>
      <c r="K1" s="156" t="s">
        <v>308</v>
      </c>
      <c r="L1" s="157" t="s">
        <v>309</v>
      </c>
      <c r="M1" s="156" t="s">
        <v>310</v>
      </c>
      <c r="N1" s="156" t="s">
        <v>516</v>
      </c>
      <c r="O1" s="156" t="s">
        <v>517</v>
      </c>
      <c r="P1" s="156" t="s">
        <v>518</v>
      </c>
      <c r="Q1" s="156" t="s">
        <v>519</v>
      </c>
      <c r="R1" s="156" t="s">
        <v>520</v>
      </c>
      <c r="S1" s="156" t="s">
        <v>312</v>
      </c>
      <c r="T1" s="156" t="s">
        <v>313</v>
      </c>
      <c r="U1" s="156" t="s">
        <v>521</v>
      </c>
      <c r="V1" s="156" t="s">
        <v>49</v>
      </c>
      <c r="W1" s="157" t="s">
        <v>315</v>
      </c>
      <c r="X1" s="156" t="s">
        <v>317</v>
      </c>
    </row>
    <row r="2" spans="1:248" s="8" customFormat="1" ht="21.6">
      <c r="A2" s="42">
        <v>229</v>
      </c>
      <c r="B2" s="183" t="s">
        <v>45</v>
      </c>
      <c r="C2" s="180" t="s">
        <v>1684</v>
      </c>
      <c r="D2" s="43" t="str">
        <f t="shared" ref="D2:D3" si="0">IF(LEN(B2)-LEN(SUBSTITUTE(B2,"-",""))&lt;&gt;1,MID(B2,1,FIND("$",SUBSTITUTE(B2,"-","$",LEN(B2)-LEN(SUBSTITUTE(B2,"-",""))),1)-1),MID(B2,1,FIND("-",B2,1)-1))&amp;"-"&amp;E2&amp;IF(X2="","","-"&amp;X2)</f>
        <v>云调采集机-FitServer R2200 V5</v>
      </c>
      <c r="E2" s="43" t="s">
        <v>129</v>
      </c>
      <c r="F2" s="45" t="s">
        <v>1685</v>
      </c>
      <c r="G2" s="191">
        <v>2198</v>
      </c>
      <c r="H2" s="191" t="s">
        <v>1686</v>
      </c>
      <c r="I2" s="191" t="s">
        <v>323</v>
      </c>
      <c r="J2" s="191" t="s">
        <v>1687</v>
      </c>
      <c r="K2" s="191">
        <v>2162</v>
      </c>
      <c r="L2" s="191" t="s">
        <v>1688</v>
      </c>
      <c r="M2" s="191" t="s">
        <v>323</v>
      </c>
      <c r="N2" s="191" t="s">
        <v>1588</v>
      </c>
      <c r="O2" s="42"/>
      <c r="P2" s="42"/>
      <c r="Q2" s="42" t="s">
        <v>532</v>
      </c>
      <c r="R2" s="42" t="s">
        <v>533</v>
      </c>
      <c r="S2" s="114" t="str">
        <f t="shared" ref="S2:S3" si="1">RIGHT(C2,2)</f>
        <v>21</v>
      </c>
      <c r="T2" s="114" t="str">
        <f t="shared" ref="T2:T3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HH列10</v>
      </c>
      <c r="U2" s="114" t="str">
        <f t="shared" ref="U2:U3" si="3">MID(C2,FIND("$",SUBSTITUTE(C2,"-","$",_xlfn.IFS(LEN(C2)-LEN(SUBSTITUTE(C2,"-",""))=7,7,LEN(C2)-LEN(SUBSTITUTE(C2,"-",""))=6,6,LEN(C2)-LEN(SUBSTITUTE(C2,"-",""))=5,5)))+1,2)</f>
        <v>02</v>
      </c>
      <c r="V2" s="114" t="str">
        <f t="shared" ref="V2:V3" si="4">MID(C2,FIND("$",SUBSTITUTE(C2,"-","$",1))+1,FIND("$",SUBSTITUTE(C2,"-","$",1))-2)</f>
        <v>101</v>
      </c>
      <c r="W2" s="47" t="s">
        <v>1798</v>
      </c>
      <c r="X2" s="114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</row>
    <row r="3" spans="1:248" s="8" customFormat="1" ht="21.6">
      <c r="A3" s="42">
        <v>230</v>
      </c>
      <c r="B3" s="183" t="s">
        <v>48</v>
      </c>
      <c r="C3" s="180" t="s">
        <v>1689</v>
      </c>
      <c r="D3" s="43" t="str">
        <f t="shared" si="0"/>
        <v>云调采集机-FitServer R2200 V5</v>
      </c>
      <c r="E3" s="43" t="s">
        <v>129</v>
      </c>
      <c r="F3" s="45" t="s">
        <v>1690</v>
      </c>
      <c r="G3" s="191">
        <v>2198</v>
      </c>
      <c r="H3" s="191" t="s">
        <v>1691</v>
      </c>
      <c r="I3" s="191" t="s">
        <v>323</v>
      </c>
      <c r="J3" s="191" t="s">
        <v>1687</v>
      </c>
      <c r="K3" s="191">
        <v>2162</v>
      </c>
      <c r="L3" s="191" t="s">
        <v>1692</v>
      </c>
      <c r="M3" s="191" t="s">
        <v>323</v>
      </c>
      <c r="N3" s="191" t="s">
        <v>1588</v>
      </c>
      <c r="O3" s="42"/>
      <c r="P3" s="42"/>
      <c r="Q3" s="42" t="s">
        <v>532</v>
      </c>
      <c r="R3" s="42" t="s">
        <v>533</v>
      </c>
      <c r="S3" s="114" t="str">
        <f t="shared" si="1"/>
        <v>15</v>
      </c>
      <c r="T3" s="114" t="str">
        <f t="shared" si="2"/>
        <v>HH列11</v>
      </c>
      <c r="U3" s="114" t="str">
        <f t="shared" si="3"/>
        <v>02</v>
      </c>
      <c r="V3" s="114" t="str">
        <f t="shared" si="4"/>
        <v>101</v>
      </c>
      <c r="W3" s="47" t="s">
        <v>1798</v>
      </c>
      <c r="X3" s="114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</row>
    <row r="6" spans="1:248">
      <c r="B6" s="164"/>
    </row>
    <row r="12" spans="1:248">
      <c r="V12" s="155"/>
    </row>
  </sheetData>
  <phoneticPr fontId="45" type="noConversion"/>
  <hyperlinks>
    <hyperlink ref="R2:R3" r:id="rId1" display="root/ctyun@123" xr:uid="{4F55BE9C-E5B2-4372-BFB4-B305516B8DAE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C27" sqref="C27"/>
    </sheetView>
  </sheetViews>
  <sheetFormatPr defaultColWidth="8.7109375" defaultRowHeight="14.45"/>
  <cols>
    <col min="1" max="1" width="23" style="123" customWidth="1"/>
    <col min="2" max="2" width="37.85546875" style="123" customWidth="1"/>
    <col min="3" max="3" width="16.7109375" style="123" customWidth="1"/>
    <col min="4" max="4" width="15" style="123" customWidth="1"/>
    <col min="5" max="5" width="28" style="123" customWidth="1"/>
    <col min="6" max="6" width="23.42578125" style="123" customWidth="1"/>
    <col min="7" max="8" width="21.42578125" style="123" customWidth="1"/>
    <col min="9" max="9" width="16" style="123" customWidth="1"/>
    <col min="10" max="10" width="19.42578125" style="123" customWidth="1"/>
    <col min="11" max="11" width="15" style="123" customWidth="1"/>
    <col min="12" max="12" width="12.28515625" style="123" customWidth="1"/>
    <col min="13" max="13" width="13.42578125" style="123" customWidth="1"/>
    <col min="14" max="14" width="16.140625" style="123" customWidth="1"/>
    <col min="15" max="15" width="16.7109375" style="123" customWidth="1"/>
    <col min="16" max="16" width="13" style="123" customWidth="1"/>
    <col min="17" max="25" width="10" style="123" customWidth="1"/>
    <col min="26" max="16384" width="8.7109375" style="123"/>
  </cols>
  <sheetData>
    <row r="1" spans="1:25" ht="37.9" customHeight="1">
      <c r="A1" s="163" t="s">
        <v>509</v>
      </c>
      <c r="B1" s="163" t="s">
        <v>1799</v>
      </c>
      <c r="C1" s="131" t="s">
        <v>134</v>
      </c>
      <c r="D1" s="163" t="s">
        <v>70</v>
      </c>
      <c r="E1" s="131" t="s">
        <v>1800</v>
      </c>
      <c r="F1" s="130" t="s">
        <v>1801</v>
      </c>
      <c r="G1" s="130" t="s">
        <v>1802</v>
      </c>
      <c r="H1" s="130" t="s">
        <v>1803</v>
      </c>
      <c r="I1" s="130" t="s">
        <v>1804</v>
      </c>
      <c r="J1" s="162" t="s">
        <v>1805</v>
      </c>
      <c r="K1" s="124"/>
      <c r="L1" s="135" t="s">
        <v>1806</v>
      </c>
      <c r="M1" s="129" t="s">
        <v>1807</v>
      </c>
      <c r="N1" s="129" t="s">
        <v>1808</v>
      </c>
      <c r="O1" s="129" t="s">
        <v>1809</v>
      </c>
      <c r="P1" s="124"/>
      <c r="Q1" s="124"/>
      <c r="R1" s="124"/>
      <c r="S1" s="124"/>
      <c r="T1" s="124"/>
      <c r="U1" s="124"/>
      <c r="V1" s="124"/>
      <c r="W1" s="124"/>
      <c r="X1" s="124"/>
      <c r="Y1" s="124"/>
    </row>
    <row r="2" spans="1:25" ht="18" customHeight="1">
      <c r="A2" s="132" t="s">
        <v>1810</v>
      </c>
      <c r="B2" s="132" t="str">
        <f>SUBSTITUTE(SUBSTITUTE(A2&amp;"-"&amp;F2,".","e"),RIGHT(SUBSTITUTE(A2&amp;"-"&amp;F2,".","e"),3),)</f>
        <v>qhhd-yum-server-11e107e135e</v>
      </c>
      <c r="C2" s="132" t="s">
        <v>1811</v>
      </c>
      <c r="D2" s="132" t="s">
        <v>1812</v>
      </c>
      <c r="E2" s="132" t="s">
        <v>1813</v>
      </c>
      <c r="F2" s="133" t="str">
        <f>$M$2&amp;K2&amp;"/"&amp;RIGHT($F$1,2)</f>
        <v>11.107.135./21</v>
      </c>
      <c r="G2" s="133" t="str">
        <f>$N$2&amp;K2&amp;"/"&amp;RIGHT($G$1,2)</f>
        <v>11.107.163./22</v>
      </c>
      <c r="H2" s="133" t="str">
        <f>$O$2&amp;K2&amp;"/"&amp;RIGHT($H$1,2)</f>
        <v>11.107.177./23</v>
      </c>
      <c r="I2" s="133" t="s">
        <v>1814</v>
      </c>
      <c r="J2" s="133" t="s">
        <v>1815</v>
      </c>
      <c r="K2" s="126"/>
      <c r="L2" s="128" t="s">
        <v>1816</v>
      </c>
      <c r="M2" s="128" t="s">
        <v>1817</v>
      </c>
      <c r="N2" s="128" t="s">
        <v>1818</v>
      </c>
      <c r="O2" s="128" t="s">
        <v>1819</v>
      </c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18" customHeight="1">
      <c r="A3" s="132" t="s">
        <v>1820</v>
      </c>
      <c r="B3" s="132" t="str">
        <f>SUBSTITUTE(SUBSTITUTE(A3&amp;"-"&amp;F3,".","e"),RIGHT(SUBSTITUTE(A3&amp;"-"&amp;F3,".","e"),3),)</f>
        <v>qhhd-cobbler-server-11e107e135e</v>
      </c>
      <c r="C3" s="132" t="s">
        <v>1821</v>
      </c>
      <c r="D3" s="132" t="s">
        <v>1822</v>
      </c>
      <c r="E3" s="132" t="s">
        <v>1813</v>
      </c>
      <c r="F3" s="133" t="str">
        <f>$M$2&amp;K3&amp;"/"&amp;RIGHT($F$1,2)</f>
        <v>11.107.135./21</v>
      </c>
      <c r="G3" s="133" t="str">
        <f>$N$2&amp;K3&amp;"/"&amp;RIGHT($G$1,2)</f>
        <v>11.107.163./22</v>
      </c>
      <c r="H3" s="133" t="str">
        <f>$O$2&amp;K3&amp;"/"&amp;RIGHT($H$1,2)</f>
        <v>11.107.177./23</v>
      </c>
      <c r="I3" s="133" t="s">
        <v>1814</v>
      </c>
      <c r="J3" s="133" t="s">
        <v>1815</v>
      </c>
      <c r="K3" s="126"/>
      <c r="L3" s="127"/>
      <c r="M3" s="127"/>
      <c r="N3" s="127"/>
      <c r="O3" s="127"/>
      <c r="P3" s="124"/>
      <c r="Q3" s="124"/>
      <c r="R3" s="124"/>
      <c r="S3" s="124"/>
      <c r="T3" s="124"/>
      <c r="U3" s="124"/>
      <c r="V3" s="124"/>
      <c r="W3" s="124"/>
      <c r="X3" s="124"/>
      <c r="Y3" s="124"/>
    </row>
    <row r="4" spans="1:25" ht="18" customHeight="1">
      <c r="A4" s="132" t="s">
        <v>1823</v>
      </c>
      <c r="B4" s="132" t="str">
        <f>SUBSTITUTE(SUBSTITUTE(A4&amp;"-"&amp;F4,".","e"),RIGHT(SUBSTITUTE(A4&amp;"-"&amp;F4,".","e"),3),)</f>
        <v>qhhd-nat-server-11e107e135e</v>
      </c>
      <c r="C4" s="132" t="s">
        <v>1824</v>
      </c>
      <c r="D4" s="132" t="s">
        <v>1825</v>
      </c>
      <c r="E4" s="132" t="s">
        <v>1813</v>
      </c>
      <c r="F4" s="133" t="str">
        <f>$M$2&amp;K4&amp;"/"&amp;RIGHT($F$1,2)</f>
        <v>11.107.135./21</v>
      </c>
      <c r="G4" s="133" t="str">
        <f>$N$2&amp;K4&amp;"/"&amp;RIGHT($G$1,2)</f>
        <v>11.107.163./22</v>
      </c>
      <c r="H4" s="133" t="str">
        <f>$O$2&amp;K4&amp;"/"&amp;RIGHT($H$1,2)</f>
        <v>11.107.177./23</v>
      </c>
      <c r="I4" s="133" t="s">
        <v>1814</v>
      </c>
      <c r="J4" s="133" t="s">
        <v>1815</v>
      </c>
      <c r="K4" s="126"/>
      <c r="L4" s="127"/>
      <c r="M4" s="127"/>
      <c r="N4" s="127"/>
      <c r="O4" s="127"/>
      <c r="P4" s="124"/>
      <c r="Q4" s="124"/>
      <c r="R4" s="124"/>
      <c r="S4" s="124"/>
      <c r="T4" s="124"/>
      <c r="U4" s="124"/>
      <c r="V4" s="124"/>
      <c r="W4" s="124"/>
      <c r="X4" s="124"/>
      <c r="Y4" s="124"/>
    </row>
    <row r="5" spans="1:25" ht="18" customHeight="1">
      <c r="A5" s="132" t="s">
        <v>1826</v>
      </c>
      <c r="B5" s="132" t="str">
        <f>SUBSTITUTE(SUBSTITUTE(A5&amp;"-"&amp;F5,".","e"),RIGHT(SUBSTITUTE(A5&amp;"-"&amp;F5,".","e"),3),)</f>
        <v>qhhd-tiaoban01-11e107e135e</v>
      </c>
      <c r="C5" s="132" t="s">
        <v>1827</v>
      </c>
      <c r="D5" s="132" t="s">
        <v>1825</v>
      </c>
      <c r="E5" s="132" t="s">
        <v>1813</v>
      </c>
      <c r="F5" s="133" t="str">
        <f>$M$2&amp;K5&amp;"/"&amp;RIGHT($F$1,2)</f>
        <v>11.107.135./21</v>
      </c>
      <c r="G5" s="133" t="str">
        <f>$N$2&amp;K5&amp;"/"&amp;RIGHT($G$1,2)</f>
        <v>11.107.163./22</v>
      </c>
      <c r="H5" s="133" t="str">
        <f>$O$2&amp;K5&amp;"/"&amp;RIGHT($H$1,2)</f>
        <v>11.107.177./23</v>
      </c>
      <c r="I5" s="133" t="s">
        <v>1814</v>
      </c>
      <c r="J5" s="133" t="str">
        <f>$L$2&amp;K5&amp;"/"&amp;RIGHT($L$1,2)</f>
        <v>10.16.157./25</v>
      </c>
      <c r="K5" s="126"/>
      <c r="L5" s="127"/>
      <c r="M5" s="127"/>
      <c r="N5" s="127"/>
      <c r="O5" s="127"/>
      <c r="P5" s="124"/>
      <c r="Q5" s="124"/>
      <c r="R5" s="124"/>
      <c r="S5" s="124"/>
      <c r="T5" s="124"/>
      <c r="U5" s="124"/>
      <c r="V5" s="124"/>
      <c r="W5" s="124"/>
      <c r="X5" s="124"/>
      <c r="Y5" s="124"/>
    </row>
    <row r="6" spans="1:25" ht="18" customHeight="1">
      <c r="A6" s="132" t="s">
        <v>1828</v>
      </c>
      <c r="B6" s="132" t="str">
        <f>SUBSTITUTE(SUBSTITUTE(A6&amp;"-"&amp;J6,".","e"),RIGHT(SUBSTITUTE(A6&amp;"-"&amp;J6,".","e"),3),)</f>
        <v>qhhd-yundiaosnmp1-10e16e157e136</v>
      </c>
      <c r="C6" s="132" t="s">
        <v>1829</v>
      </c>
      <c r="D6" s="132" t="s">
        <v>1830</v>
      </c>
      <c r="E6" s="216" t="s">
        <v>533</v>
      </c>
      <c r="F6" s="134" t="s">
        <v>1815</v>
      </c>
      <c r="G6" s="134" t="s">
        <v>1815</v>
      </c>
      <c r="H6" s="134" t="s">
        <v>1815</v>
      </c>
      <c r="I6" s="134" t="s">
        <v>1815</v>
      </c>
      <c r="J6" s="133" t="str">
        <f>$L$2&amp;K6&amp;"/"&amp;RIGHT($L$1,2)</f>
        <v>10.16.157.136/25</v>
      </c>
      <c r="K6" s="126" t="s">
        <v>1831</v>
      </c>
      <c r="L6" s="127"/>
      <c r="M6" s="127"/>
      <c r="N6" s="127"/>
      <c r="O6" s="127"/>
      <c r="P6" s="124"/>
      <c r="Q6" s="124"/>
      <c r="R6" s="124"/>
      <c r="S6" s="124"/>
      <c r="T6" s="124"/>
      <c r="U6" s="124"/>
      <c r="V6" s="124"/>
      <c r="W6" s="124"/>
      <c r="X6" s="124"/>
      <c r="Y6" s="124"/>
    </row>
    <row r="7" spans="1:25" ht="18" customHeight="1">
      <c r="A7" s="132" t="s">
        <v>1832</v>
      </c>
      <c r="B7" s="132" t="str">
        <f>SUBSTITUTE(SUBSTITUTE(A7&amp;"-"&amp;J7,".","e"),RIGHT(SUBSTITUTE(A7&amp;"-"&amp;J7,".","e"),3),)</f>
        <v>qhhd-yundiaosnmp2-10e16e157e137</v>
      </c>
      <c r="C7" s="132" t="s">
        <v>1833</v>
      </c>
      <c r="D7" s="132" t="s">
        <v>1830</v>
      </c>
      <c r="E7" s="216" t="s">
        <v>533</v>
      </c>
      <c r="F7" s="134" t="s">
        <v>1815</v>
      </c>
      <c r="G7" s="134" t="s">
        <v>1815</v>
      </c>
      <c r="H7" s="134" t="s">
        <v>1815</v>
      </c>
      <c r="I7" s="134" t="s">
        <v>1815</v>
      </c>
      <c r="J7" s="133" t="str">
        <f>$L$2&amp;K7&amp;"/"&amp;RIGHT($L$1,2)</f>
        <v>10.16.157.137/25</v>
      </c>
      <c r="K7" s="126" t="s">
        <v>1834</v>
      </c>
      <c r="L7" s="127"/>
      <c r="M7" s="127"/>
      <c r="N7" s="127"/>
      <c r="O7" s="127"/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1:25" ht="18" customHeight="1">
      <c r="A8" s="132"/>
      <c r="B8" s="132"/>
      <c r="C8" s="132"/>
      <c r="D8" s="132"/>
      <c r="E8" s="132"/>
      <c r="F8" s="134"/>
      <c r="G8" s="134"/>
      <c r="H8" s="134"/>
      <c r="I8" s="134"/>
      <c r="J8" s="133"/>
      <c r="K8" s="126"/>
      <c r="L8" s="127"/>
      <c r="M8" s="127"/>
      <c r="N8" s="127"/>
      <c r="O8" s="127"/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 ht="18" customHeight="1">
      <c r="A9" s="126"/>
      <c r="B9" s="126"/>
      <c r="C9" s="126"/>
      <c r="D9" s="126"/>
      <c r="E9" s="126"/>
      <c r="F9" s="126"/>
      <c r="G9" s="126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</row>
    <row r="10" spans="1:25" ht="18" customHeight="1">
      <c r="A10" s="126"/>
      <c r="B10" s="126"/>
      <c r="C10" s="126"/>
      <c r="D10" s="126"/>
      <c r="E10" s="126"/>
      <c r="F10" s="126"/>
      <c r="G10" s="126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</row>
    <row r="12" spans="1:25" ht="18" customHeight="1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 ht="18" customHeight="1">
      <c r="A13" s="124"/>
      <c r="B13" s="124" t="s">
        <v>1835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 ht="18" customHeight="1">
      <c r="A14" s="124"/>
      <c r="B14" s="124" t="str">
        <f t="shared" ref="B14:B19" si="0">B2</f>
        <v>qhhd-yum-server-11e107e135e</v>
      </c>
      <c r="C14" s="154" t="str">
        <f>VM宿主机!F2</f>
        <v>2102314EQJP0N9100317</v>
      </c>
      <c r="D14" s="125" t="s">
        <v>1836</v>
      </c>
      <c r="E14" s="124">
        <v>8</v>
      </c>
      <c r="F14" s="124">
        <v>32</v>
      </c>
      <c r="G14" s="124" t="s">
        <v>1837</v>
      </c>
      <c r="H14" s="124">
        <v>100</v>
      </c>
      <c r="I14" s="124" t="s">
        <v>1837</v>
      </c>
      <c r="J14" s="124">
        <v>5120</v>
      </c>
      <c r="K14" s="124" t="s">
        <v>1838</v>
      </c>
      <c r="L14" s="124" t="str">
        <f>F2</f>
        <v>11.107.135./21</v>
      </c>
      <c r="M14" s="124" t="s">
        <v>1839</v>
      </c>
      <c r="N14" s="124" t="str">
        <f>G2</f>
        <v>11.107.163./22</v>
      </c>
      <c r="O14" s="124" t="s">
        <v>1840</v>
      </c>
      <c r="P14" s="124" t="str">
        <f>H2</f>
        <v>11.107.177./23</v>
      </c>
      <c r="Q14" s="124" t="s">
        <v>1804</v>
      </c>
      <c r="R14" s="124" t="s">
        <v>1814</v>
      </c>
      <c r="S14" s="124"/>
      <c r="U14" s="124"/>
      <c r="V14" s="124"/>
      <c r="W14" s="124"/>
      <c r="X14" s="124"/>
      <c r="Y14" s="124"/>
    </row>
    <row r="15" spans="1:25" ht="18" customHeight="1">
      <c r="A15" s="124"/>
      <c r="B15" s="124" t="str">
        <f t="shared" si="0"/>
        <v>qhhd-cobbler-server-11e107e135e</v>
      </c>
      <c r="C15" s="154" t="str">
        <f>VM宿主机!F3</f>
        <v>2102314EQJN0N9100015</v>
      </c>
      <c r="D15" s="125" t="s">
        <v>1836</v>
      </c>
      <c r="E15" s="124">
        <v>8</v>
      </c>
      <c r="F15" s="124">
        <v>32</v>
      </c>
      <c r="G15" s="124" t="s">
        <v>1837</v>
      </c>
      <c r="H15" s="124">
        <v>100</v>
      </c>
      <c r="I15" s="124" t="s">
        <v>1814</v>
      </c>
      <c r="J15" s="124">
        <v>0</v>
      </c>
      <c r="K15" s="124" t="s">
        <v>1838</v>
      </c>
      <c r="L15" s="124" t="str">
        <f>F3</f>
        <v>11.107.135./21</v>
      </c>
      <c r="M15" s="124" t="s">
        <v>1839</v>
      </c>
      <c r="N15" s="124" t="str">
        <f>G3</f>
        <v>11.107.163./22</v>
      </c>
      <c r="O15" s="124" t="s">
        <v>1840</v>
      </c>
      <c r="P15" s="124" t="str">
        <f>H3</f>
        <v>11.107.177./23</v>
      </c>
      <c r="Q15" s="124" t="s">
        <v>1804</v>
      </c>
      <c r="R15" s="124" t="s">
        <v>1814</v>
      </c>
      <c r="S15" s="124"/>
      <c r="U15" s="124"/>
      <c r="V15" s="124"/>
      <c r="W15" s="124"/>
      <c r="X15" s="124"/>
      <c r="Y15" s="124"/>
    </row>
    <row r="16" spans="1:25" ht="18" customHeight="1">
      <c r="A16" s="124"/>
      <c r="B16" s="124" t="str">
        <f t="shared" si="0"/>
        <v>qhhd-nat-server-11e107e135e</v>
      </c>
      <c r="C16" s="154" t="str">
        <f>VM宿主机!F4</f>
        <v>2102314EQJN0N9100034</v>
      </c>
      <c r="D16" s="125" t="s">
        <v>1836</v>
      </c>
      <c r="E16" s="124">
        <v>4</v>
      </c>
      <c r="F16" s="124">
        <v>8</v>
      </c>
      <c r="G16" s="124" t="s">
        <v>1837</v>
      </c>
      <c r="H16" s="124">
        <v>100</v>
      </c>
      <c r="I16" s="124" t="s">
        <v>1814</v>
      </c>
      <c r="J16" s="124">
        <v>0</v>
      </c>
      <c r="K16" s="124" t="s">
        <v>1838</v>
      </c>
      <c r="L16" s="124" t="str">
        <f>F4</f>
        <v>11.107.135./21</v>
      </c>
      <c r="M16" s="124" t="s">
        <v>1839</v>
      </c>
      <c r="N16" s="124" t="str">
        <f>G4</f>
        <v>11.107.163./22</v>
      </c>
      <c r="O16" s="124" t="s">
        <v>1840</v>
      </c>
      <c r="P16" s="124" t="str">
        <f>H4</f>
        <v>11.107.177./23</v>
      </c>
      <c r="Q16" s="124" t="s">
        <v>1804</v>
      </c>
      <c r="R16" s="124" t="s">
        <v>1814</v>
      </c>
      <c r="S16" s="124"/>
      <c r="U16" s="124"/>
      <c r="V16" s="124"/>
      <c r="W16" s="124"/>
      <c r="X16" s="124"/>
      <c r="Y16" s="124"/>
    </row>
    <row r="17" spans="1:25" ht="18" customHeight="1">
      <c r="A17" s="124"/>
      <c r="B17" s="124" t="str">
        <f t="shared" si="0"/>
        <v>qhhd-tiaoban01-11e107e135e</v>
      </c>
      <c r="C17" s="154" t="str">
        <f>VM宿主机!F5</f>
        <v>2102314EQJN0N9100419</v>
      </c>
      <c r="D17" s="125" t="s">
        <v>1836</v>
      </c>
      <c r="E17" s="124">
        <v>4</v>
      </c>
      <c r="F17" s="124">
        <v>8</v>
      </c>
      <c r="G17" s="124" t="s">
        <v>1837</v>
      </c>
      <c r="H17" s="124">
        <v>100</v>
      </c>
      <c r="I17" s="124" t="s">
        <v>1814</v>
      </c>
      <c r="J17" s="124">
        <v>0</v>
      </c>
      <c r="K17" s="124" t="s">
        <v>1838</v>
      </c>
      <c r="L17" s="124" t="str">
        <f>F5</f>
        <v>11.107.135./21</v>
      </c>
      <c r="M17" s="124" t="s">
        <v>1839</v>
      </c>
      <c r="N17" s="124" t="str">
        <f>G5</f>
        <v>11.107.163./22</v>
      </c>
      <c r="O17" s="124" t="s">
        <v>1840</v>
      </c>
      <c r="P17" s="124" t="str">
        <f>H5</f>
        <v>11.107.177./23</v>
      </c>
      <c r="Q17" s="124" t="s">
        <v>1804</v>
      </c>
      <c r="R17" s="124" t="s">
        <v>1814</v>
      </c>
      <c r="S17" s="124" t="s">
        <v>1780</v>
      </c>
      <c r="U17" s="124"/>
      <c r="V17" s="124"/>
      <c r="W17" s="124"/>
      <c r="X17" s="124"/>
      <c r="Y17" s="124"/>
    </row>
    <row r="18" spans="1:25" ht="18" customHeight="1">
      <c r="A18" s="124"/>
      <c r="B18" s="124" t="str">
        <f t="shared" si="0"/>
        <v>qhhd-yundiaosnmp1-10e16e157e136</v>
      </c>
      <c r="C18" s="154" t="str">
        <f>VM宿主机!F2</f>
        <v>2102314EQJP0N9100317</v>
      </c>
      <c r="D18" s="124" t="s">
        <v>1841</v>
      </c>
      <c r="E18" s="124" t="s">
        <v>1842</v>
      </c>
      <c r="F18" s="124" t="s">
        <v>1843</v>
      </c>
      <c r="G18" s="124" t="s">
        <v>1837</v>
      </c>
      <c r="H18" s="124" t="s">
        <v>1844</v>
      </c>
      <c r="I18" s="124" t="s">
        <v>1814</v>
      </c>
      <c r="J18" s="124">
        <v>0</v>
      </c>
      <c r="K18" s="124" t="s">
        <v>1780</v>
      </c>
      <c r="L18" s="124" t="str">
        <f>J6</f>
        <v>10.16.157.136/25</v>
      </c>
      <c r="M18" s="124"/>
      <c r="N18" s="124"/>
      <c r="O18" s="124"/>
      <c r="P18" s="124"/>
      <c r="Q18" s="124"/>
      <c r="R18" s="124"/>
      <c r="S18" s="124"/>
      <c r="U18" s="124"/>
      <c r="V18" s="124"/>
      <c r="W18" s="124"/>
      <c r="X18" s="124"/>
      <c r="Y18" s="124"/>
    </row>
    <row r="19" spans="1:25" ht="18" customHeight="1">
      <c r="A19" s="124"/>
      <c r="B19" s="124" t="str">
        <f t="shared" si="0"/>
        <v>qhhd-yundiaosnmp2-10e16e157e137</v>
      </c>
      <c r="C19" s="154" t="str">
        <f>VM宿主机!F3</f>
        <v>2102314EQJN0N9100015</v>
      </c>
      <c r="D19" s="124" t="s">
        <v>1841</v>
      </c>
      <c r="E19" s="124" t="s">
        <v>1842</v>
      </c>
      <c r="F19" s="124" t="s">
        <v>1843</v>
      </c>
      <c r="G19" s="124" t="s">
        <v>1837</v>
      </c>
      <c r="H19" s="124" t="s">
        <v>1844</v>
      </c>
      <c r="I19" s="124" t="s">
        <v>1814</v>
      </c>
      <c r="J19" s="124">
        <v>0</v>
      </c>
      <c r="K19" s="124" t="s">
        <v>1780</v>
      </c>
      <c r="L19" s="124" t="str">
        <f>J7</f>
        <v>10.16.157.137/25</v>
      </c>
      <c r="M19" s="124"/>
      <c r="N19" s="124"/>
      <c r="O19" s="124"/>
      <c r="P19" s="124"/>
      <c r="Q19" s="124"/>
      <c r="R19" s="124"/>
      <c r="S19" s="124"/>
      <c r="U19" s="124"/>
      <c r="V19" s="124"/>
      <c r="W19" s="124"/>
      <c r="X19" s="124"/>
      <c r="Y19" s="124"/>
    </row>
    <row r="20" spans="1:25" ht="18" customHeight="1">
      <c r="A20" s="124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>
      <c r="A23" s="124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</row>
    <row r="45" spans="1:2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</row>
    <row r="46" spans="1:25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</row>
    <row r="47" spans="1:25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</row>
    <row r="48" spans="1:25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</row>
    <row r="49" spans="1:25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</row>
    <row r="50" spans="1:25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</row>
    <row r="51" spans="1:25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</row>
    <row r="52" spans="1:25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</row>
    <row r="54" spans="1:25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</row>
    <row r="55" spans="1:2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</row>
    <row r="56" spans="1:25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</row>
    <row r="57" spans="1:25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</row>
    <row r="59" spans="1:25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</row>
    <row r="60" spans="1:25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</row>
    <row r="61" spans="1:25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</row>
    <row r="62" spans="1:25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</row>
    <row r="63" spans="1:25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</row>
    <row r="64" spans="1:25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</row>
    <row r="66" spans="1:25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</row>
    <row r="67" spans="1:25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</row>
    <row r="68" spans="1:25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</row>
    <row r="69" spans="1:25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</row>
    <row r="70" spans="1: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</row>
    <row r="71" spans="1:2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</row>
    <row r="72" spans="1:25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</row>
    <row r="73" spans="1:25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</row>
    <row r="74" spans="1:25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</row>
    <row r="75" spans="1:2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</row>
    <row r="76" spans="1:25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</row>
    <row r="77" spans="1:2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</row>
    <row r="78" spans="1:2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</row>
    <row r="79" spans="1:2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</row>
    <row r="80" spans="1:25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</row>
    <row r="81" spans="1:2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</row>
    <row r="82" spans="1:25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</row>
    <row r="83" spans="1:25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</row>
    <row r="84" spans="1:25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</row>
    <row r="85" spans="1:2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</row>
    <row r="86" spans="1:25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</row>
    <row r="87" spans="1:25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</row>
    <row r="88" spans="1:25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</row>
    <row r="89" spans="1: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</row>
    <row r="91" spans="1: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</row>
    <row r="92" spans="1: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</row>
    <row r="93" spans="1: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</row>
    <row r="94" spans="1: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</row>
    <row r="95" spans="1: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</row>
    <row r="96" spans="1: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</row>
    <row r="97" spans="1: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</row>
    <row r="98" spans="1: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</row>
    <row r="99" spans="1: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</row>
    <row r="100" spans="1: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</row>
    <row r="101" spans="1: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</row>
    <row r="102" spans="1: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</row>
    <row r="103" spans="1: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</row>
    <row r="111" spans="1: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</row>
    <row r="113" spans="1: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</row>
    <row r="115" spans="1: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</row>
    <row r="117" spans="1: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</row>
    <row r="118" spans="1: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</row>
    <row r="119" spans="1: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</row>
    <row r="120" spans="1: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</row>
    <row r="121" spans="1: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</row>
    <row r="122" spans="1: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</row>
    <row r="123" spans="1: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</row>
    <row r="124" spans="1:25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</row>
    <row r="125" spans="1: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</row>
    <row r="126" spans="1:25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</row>
    <row r="127" spans="1:25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</row>
    <row r="128" spans="1: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</row>
    <row r="129" spans="1: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</row>
    <row r="130" spans="1: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</row>
    <row r="131" spans="1: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</row>
    <row r="132" spans="1: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</row>
    <row r="133" spans="1: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</row>
    <row r="134" spans="1: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</row>
    <row r="135" spans="1: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</row>
    <row r="136" spans="1: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</row>
    <row r="137" spans="1: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</row>
    <row r="138" spans="1: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</row>
    <row r="139" spans="1: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</row>
    <row r="140" spans="1: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</row>
    <row r="141" spans="1: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</row>
    <row r="142" spans="1: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</row>
    <row r="143" spans="1: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</row>
    <row r="144" spans="1: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</row>
    <row r="145" spans="1: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</row>
    <row r="146" spans="1: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</row>
    <row r="156" spans="1:25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</row>
    <row r="157" spans="1:25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</row>
    <row r="158" spans="1:25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</row>
    <row r="163" spans="1:25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</row>
    <row r="164" spans="1:25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</row>
    <row r="165" spans="1:2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</row>
    <row r="166" spans="1: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</row>
    <row r="173" spans="1:25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</row>
    <row r="177" spans="1: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</row>
    <row r="178" spans="1: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</row>
  </sheetData>
  <phoneticPr fontId="45" type="noConversion"/>
  <hyperlinks>
    <hyperlink ref="E6" r:id="rId1" xr:uid="{B158AB69-AF4F-4AD3-AE92-F1B861302096}"/>
    <hyperlink ref="E7" r:id="rId2" xr:uid="{5A612AC3-BA15-4EDD-AA44-AD9AD104B65D}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6"/>
  <sheetViews>
    <sheetView zoomScale="130" zoomScaleNormal="130" workbookViewId="0">
      <selection activeCell="D24" sqref="D24"/>
    </sheetView>
  </sheetViews>
  <sheetFormatPr defaultColWidth="9" defaultRowHeight="13.9"/>
  <cols>
    <col min="1" max="1" width="23.140625" customWidth="1"/>
    <col min="2" max="14" width="11.5703125" customWidth="1"/>
  </cols>
  <sheetData>
    <row r="1" spans="1:14" ht="28.9">
      <c r="A1" s="6" t="s">
        <v>1845</v>
      </c>
      <c r="B1" s="3" t="s">
        <v>1846</v>
      </c>
      <c r="C1" s="3" t="s">
        <v>1847</v>
      </c>
      <c r="D1" s="6" t="s">
        <v>1848</v>
      </c>
      <c r="E1" s="6" t="s">
        <v>1849</v>
      </c>
      <c r="F1" s="6" t="s">
        <v>1850</v>
      </c>
      <c r="G1" s="6" t="s">
        <v>1851</v>
      </c>
      <c r="H1" s="3" t="s">
        <v>1852</v>
      </c>
      <c r="I1" s="3" t="s">
        <v>1853</v>
      </c>
      <c r="J1" s="3" t="s">
        <v>1854</v>
      </c>
      <c r="K1" s="6" t="s">
        <v>1855</v>
      </c>
      <c r="L1" s="3" t="s">
        <v>1856</v>
      </c>
      <c r="M1" s="3" t="s">
        <v>12</v>
      </c>
      <c r="N1" s="6" t="s">
        <v>1857</v>
      </c>
    </row>
    <row r="2" spans="1:14">
      <c r="A2" s="9" t="s">
        <v>1858</v>
      </c>
      <c r="B2" s="9"/>
      <c r="C2" s="9" t="s">
        <v>1859</v>
      </c>
      <c r="D2" s="9" t="s">
        <v>1860</v>
      </c>
      <c r="E2" s="9" t="s">
        <v>1861</v>
      </c>
      <c r="F2" s="9" t="s">
        <v>1780</v>
      </c>
      <c r="G2" s="9" t="s">
        <v>1862</v>
      </c>
      <c r="H2" s="9"/>
      <c r="I2" s="9"/>
      <c r="J2" s="9"/>
      <c r="K2" s="9" t="s">
        <v>1863</v>
      </c>
      <c r="L2" s="9"/>
      <c r="M2" s="9"/>
      <c r="N2" s="9" t="s">
        <v>1864</v>
      </c>
    </row>
    <row r="3" spans="1:14" ht="18.600000000000001" customHeight="1">
      <c r="A3" s="9" t="s">
        <v>1865</v>
      </c>
      <c r="B3" s="9"/>
      <c r="C3" s="9" t="s">
        <v>1859</v>
      </c>
      <c r="D3" s="9" t="s">
        <v>1860</v>
      </c>
      <c r="E3" s="9" t="s">
        <v>1866</v>
      </c>
      <c r="F3" s="9" t="s">
        <v>1780</v>
      </c>
      <c r="G3" s="9" t="s">
        <v>1862</v>
      </c>
      <c r="H3" s="9"/>
      <c r="I3" s="9"/>
      <c r="J3" s="9"/>
      <c r="K3" s="9" t="s">
        <v>1863</v>
      </c>
      <c r="L3" s="9"/>
      <c r="M3" s="9"/>
      <c r="N3" s="9" t="s">
        <v>1864</v>
      </c>
    </row>
    <row r="4" spans="1:14">
      <c r="A4" s="9" t="s">
        <v>1867</v>
      </c>
      <c r="B4" s="9"/>
      <c r="C4" s="9" t="s">
        <v>1859</v>
      </c>
      <c r="D4" s="9" t="s">
        <v>1860</v>
      </c>
      <c r="E4" s="9" t="s">
        <v>1868</v>
      </c>
      <c r="F4" s="9" t="s">
        <v>1780</v>
      </c>
      <c r="G4" s="9" t="s">
        <v>1862</v>
      </c>
      <c r="H4" s="9"/>
      <c r="I4" s="9"/>
      <c r="J4" s="9"/>
      <c r="K4" s="9" t="s">
        <v>1863</v>
      </c>
      <c r="L4" s="9"/>
      <c r="M4" s="9" t="s">
        <v>251</v>
      </c>
      <c r="N4" s="9" t="s">
        <v>1864</v>
      </c>
    </row>
    <row r="5" spans="1:14" ht="15.6" customHeight="1">
      <c r="A5" s="9" t="s">
        <v>1869</v>
      </c>
      <c r="B5" s="9"/>
      <c r="C5" s="9" t="s">
        <v>1859</v>
      </c>
      <c r="D5" s="9" t="s">
        <v>1860</v>
      </c>
      <c r="E5" s="9" t="s">
        <v>1868</v>
      </c>
      <c r="F5" s="9" t="s">
        <v>1780</v>
      </c>
      <c r="G5" s="9" t="s">
        <v>1862</v>
      </c>
      <c r="H5" s="9"/>
      <c r="I5" s="9"/>
      <c r="J5" s="9"/>
      <c r="K5" s="9" t="s">
        <v>1863</v>
      </c>
      <c r="L5" s="9"/>
      <c r="M5" s="9" t="s">
        <v>1870</v>
      </c>
      <c r="N5" s="9" t="s">
        <v>1864</v>
      </c>
    </row>
    <row r="6" spans="1:14">
      <c r="A6" s="9" t="s">
        <v>1871</v>
      </c>
      <c r="B6" s="9"/>
      <c r="C6" s="9" t="s">
        <v>1859</v>
      </c>
      <c r="D6" s="9" t="s">
        <v>1860</v>
      </c>
      <c r="E6" s="9" t="s">
        <v>1872</v>
      </c>
      <c r="F6" s="9" t="s">
        <v>1873</v>
      </c>
      <c r="G6" s="9" t="s">
        <v>1862</v>
      </c>
      <c r="H6" s="9"/>
      <c r="I6" s="9"/>
      <c r="J6" s="9"/>
      <c r="K6" s="9" t="s">
        <v>1863</v>
      </c>
      <c r="L6" s="9"/>
      <c r="M6" s="9"/>
      <c r="N6" s="9" t="s">
        <v>1864</v>
      </c>
    </row>
    <row r="7" spans="1:14" ht="21.6">
      <c r="A7" s="9" t="s">
        <v>1874</v>
      </c>
      <c r="B7" s="9"/>
      <c r="C7" s="9" t="s">
        <v>1859</v>
      </c>
      <c r="D7" s="9" t="s">
        <v>1860</v>
      </c>
      <c r="E7" s="9" t="s">
        <v>1872</v>
      </c>
      <c r="F7" s="9" t="s">
        <v>1873</v>
      </c>
      <c r="G7" s="9" t="s">
        <v>1862</v>
      </c>
      <c r="H7" s="9"/>
      <c r="I7" s="9"/>
      <c r="J7" s="9"/>
      <c r="K7" s="9" t="s">
        <v>1863</v>
      </c>
      <c r="L7" s="9"/>
      <c r="M7" s="9"/>
      <c r="N7" s="9" t="s">
        <v>1864</v>
      </c>
    </row>
    <row r="8" spans="1:14">
      <c r="A8" s="9" t="s">
        <v>1875</v>
      </c>
      <c r="B8" s="9"/>
      <c r="C8" s="9" t="s">
        <v>1859</v>
      </c>
      <c r="D8" s="9" t="s">
        <v>1777</v>
      </c>
      <c r="E8" s="9" t="s">
        <v>1876</v>
      </c>
      <c r="F8" s="9" t="s">
        <v>1873</v>
      </c>
      <c r="G8" s="9" t="s">
        <v>1862</v>
      </c>
      <c r="H8" s="9"/>
      <c r="I8" s="9"/>
      <c r="J8" s="9"/>
      <c r="K8" s="9" t="s">
        <v>1863</v>
      </c>
      <c r="L8" s="9"/>
      <c r="M8" s="9"/>
      <c r="N8" s="9" t="s">
        <v>1864</v>
      </c>
    </row>
    <row r="9" spans="1:14" ht="16.899999999999999" customHeight="1">
      <c r="A9" s="9" t="s">
        <v>1877</v>
      </c>
      <c r="B9" s="9"/>
      <c r="C9" s="9" t="s">
        <v>1859</v>
      </c>
      <c r="D9" s="9" t="s">
        <v>1777</v>
      </c>
      <c r="E9" s="9" t="s">
        <v>1876</v>
      </c>
      <c r="F9" s="9" t="s">
        <v>1873</v>
      </c>
      <c r="G9" s="9" t="s">
        <v>1862</v>
      </c>
      <c r="H9" s="9"/>
      <c r="I9" s="9"/>
      <c r="J9" s="9"/>
      <c r="K9" s="9" t="s">
        <v>1863</v>
      </c>
      <c r="L9" s="9"/>
      <c r="M9" s="9"/>
      <c r="N9" s="9" t="s">
        <v>1864</v>
      </c>
    </row>
    <row r="10" spans="1:14">
      <c r="A10" s="9" t="s">
        <v>1878</v>
      </c>
      <c r="B10" s="9"/>
      <c r="C10" s="9" t="s">
        <v>1859</v>
      </c>
      <c r="D10" s="9" t="s">
        <v>1777</v>
      </c>
      <c r="E10" s="9" t="s">
        <v>251</v>
      </c>
      <c r="F10" s="9" t="s">
        <v>1873</v>
      </c>
      <c r="G10" s="9" t="s">
        <v>1862</v>
      </c>
      <c r="H10" s="9"/>
      <c r="I10" s="9"/>
      <c r="J10" s="9"/>
      <c r="K10" s="9" t="s">
        <v>1863</v>
      </c>
      <c r="L10" s="9"/>
      <c r="M10" s="9"/>
      <c r="N10" s="9" t="s">
        <v>1864</v>
      </c>
    </row>
    <row r="11" spans="1:14" ht="13.9" customHeight="1">
      <c r="A11" s="9" t="s">
        <v>1879</v>
      </c>
      <c r="B11" s="9"/>
      <c r="C11" s="9" t="s">
        <v>1859</v>
      </c>
      <c r="D11" s="9" t="s">
        <v>1777</v>
      </c>
      <c r="E11" s="9" t="s">
        <v>251</v>
      </c>
      <c r="F11" s="9" t="s">
        <v>1873</v>
      </c>
      <c r="G11" s="9" t="s">
        <v>1862</v>
      </c>
      <c r="H11" s="9"/>
      <c r="I11" s="9"/>
      <c r="J11" s="9"/>
      <c r="K11" s="9" t="s">
        <v>1863</v>
      </c>
      <c r="L11" s="9"/>
      <c r="M11" s="9"/>
      <c r="N11" s="9" t="s">
        <v>1864</v>
      </c>
    </row>
    <row r="12" spans="1:14">
      <c r="A12" s="9" t="s">
        <v>1880</v>
      </c>
      <c r="B12" s="9"/>
      <c r="C12" s="9" t="s">
        <v>1859</v>
      </c>
      <c r="D12" s="9" t="s">
        <v>1860</v>
      </c>
      <c r="E12" s="9" t="s">
        <v>1881</v>
      </c>
      <c r="F12" s="9" t="s">
        <v>1873</v>
      </c>
      <c r="G12" s="9" t="s">
        <v>1862</v>
      </c>
      <c r="H12" s="9"/>
      <c r="I12" s="9"/>
      <c r="J12" s="9"/>
      <c r="K12" s="9" t="s">
        <v>1863</v>
      </c>
      <c r="L12" s="9"/>
      <c r="M12" s="9"/>
      <c r="N12" s="9" t="s">
        <v>1864</v>
      </c>
    </row>
    <row r="13" spans="1:14">
      <c r="A13" s="9" t="s">
        <v>1882</v>
      </c>
      <c r="B13" s="9"/>
      <c r="C13" s="9" t="s">
        <v>1859</v>
      </c>
      <c r="D13" s="9" t="s">
        <v>1860</v>
      </c>
      <c r="E13" s="9" t="s">
        <v>1881</v>
      </c>
      <c r="F13" s="9" t="s">
        <v>1873</v>
      </c>
      <c r="G13" s="9" t="s">
        <v>1862</v>
      </c>
      <c r="H13" s="9"/>
      <c r="I13" s="9"/>
      <c r="J13" s="9"/>
      <c r="K13" s="9" t="s">
        <v>1863</v>
      </c>
      <c r="L13" s="9"/>
      <c r="M13" s="9"/>
      <c r="N13" s="9" t="s">
        <v>1864</v>
      </c>
    </row>
    <row r="14" spans="1:14">
      <c r="A14" s="9" t="s">
        <v>1883</v>
      </c>
      <c r="B14" s="9"/>
      <c r="C14" s="9" t="s">
        <v>1859</v>
      </c>
      <c r="D14" s="9" t="s">
        <v>1860</v>
      </c>
      <c r="E14" s="9" t="s">
        <v>1881</v>
      </c>
      <c r="F14" s="9" t="s">
        <v>1873</v>
      </c>
      <c r="G14" s="9" t="s">
        <v>1862</v>
      </c>
      <c r="H14" s="9"/>
      <c r="I14" s="9"/>
      <c r="J14" s="9"/>
      <c r="K14" s="9" t="s">
        <v>1863</v>
      </c>
      <c r="L14" s="9"/>
      <c r="M14" s="9"/>
      <c r="N14" s="9" t="s">
        <v>1864</v>
      </c>
    </row>
    <row r="15" spans="1:14">
      <c r="A15" s="9" t="s">
        <v>1884</v>
      </c>
      <c r="B15" s="9"/>
      <c r="C15" s="9" t="s">
        <v>1859</v>
      </c>
      <c r="D15" s="9" t="s">
        <v>1860</v>
      </c>
      <c r="E15" s="9" t="s">
        <v>1881</v>
      </c>
      <c r="F15" s="9" t="s">
        <v>1873</v>
      </c>
      <c r="G15" s="9" t="s">
        <v>1862</v>
      </c>
      <c r="H15" s="9"/>
      <c r="I15" s="9"/>
      <c r="J15" s="9"/>
      <c r="K15" s="9" t="s">
        <v>1863</v>
      </c>
      <c r="L15" s="9"/>
      <c r="M15" s="9"/>
      <c r="N15" s="9" t="s">
        <v>1864</v>
      </c>
    </row>
    <row r="16" spans="1:14">
      <c r="A16" s="9" t="s">
        <v>1885</v>
      </c>
      <c r="B16" s="9"/>
      <c r="C16" s="9" t="s">
        <v>1859</v>
      </c>
      <c r="D16" s="9" t="s">
        <v>1860</v>
      </c>
      <c r="E16" s="9" t="s">
        <v>1881</v>
      </c>
      <c r="F16" s="9" t="s">
        <v>1873</v>
      </c>
      <c r="G16" s="9" t="s">
        <v>1862</v>
      </c>
      <c r="H16" s="9"/>
      <c r="I16" s="9"/>
      <c r="J16" s="9"/>
      <c r="K16" s="9" t="s">
        <v>1863</v>
      </c>
      <c r="L16" s="9"/>
      <c r="M16" s="9"/>
      <c r="N16" s="9" t="s">
        <v>1864</v>
      </c>
    </row>
  </sheetData>
  <phoneticPr fontId="45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7 F19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workbookViewId="0">
      <selection activeCell="D11" sqref="D11"/>
    </sheetView>
  </sheetViews>
  <sheetFormatPr defaultColWidth="9" defaultRowHeight="13.9"/>
  <cols>
    <col min="1" max="1" width="9.42578125" customWidth="1"/>
    <col min="2" max="2" width="30" customWidth="1"/>
    <col min="3" max="3" width="19.7109375" customWidth="1"/>
    <col min="4" max="4" width="33" customWidth="1"/>
    <col min="5" max="6" width="21.42578125" customWidth="1"/>
    <col min="7" max="7" width="12.28515625" customWidth="1"/>
    <col min="8" max="8" width="18.5703125" customWidth="1"/>
    <col min="9" max="9" width="17.140625" customWidth="1"/>
    <col min="10" max="10" width="11.5703125" customWidth="1"/>
  </cols>
  <sheetData>
    <row r="1" spans="1:10" ht="14.45">
      <c r="A1" s="2" t="s">
        <v>1886</v>
      </c>
      <c r="B1" s="2" t="s">
        <v>1887</v>
      </c>
      <c r="C1" s="2" t="s">
        <v>67</v>
      </c>
      <c r="D1" s="2" t="s">
        <v>1888</v>
      </c>
      <c r="E1" s="2" t="s">
        <v>1889</v>
      </c>
      <c r="F1" s="3" t="s">
        <v>1890</v>
      </c>
      <c r="G1" s="2" t="s">
        <v>1891</v>
      </c>
      <c r="H1" s="2" t="s">
        <v>515</v>
      </c>
      <c r="I1" s="2" t="s">
        <v>512</v>
      </c>
      <c r="J1" s="2" t="s">
        <v>1892</v>
      </c>
    </row>
    <row r="2" spans="1:10" s="1" customFormat="1" ht="14.45">
      <c r="A2" s="4" t="s">
        <v>1893</v>
      </c>
      <c r="B2" s="5"/>
      <c r="C2" s="5"/>
      <c r="D2" s="6" t="s">
        <v>1894</v>
      </c>
      <c r="E2" s="90" t="s">
        <v>93</v>
      </c>
      <c r="F2" s="4" t="s">
        <v>1895</v>
      </c>
      <c r="G2" s="183"/>
      <c r="H2" s="5"/>
      <c r="I2" s="191">
        <v>2100</v>
      </c>
      <c r="J2" s="5" t="s">
        <v>1896</v>
      </c>
    </row>
    <row r="3" spans="1:10" s="1" customFormat="1" ht="14.45">
      <c r="A3" s="4" t="s">
        <v>1893</v>
      </c>
      <c r="B3" s="5"/>
      <c r="C3" s="5"/>
      <c r="D3" s="6" t="s">
        <v>1894</v>
      </c>
      <c r="E3" s="90" t="s">
        <v>93</v>
      </c>
      <c r="F3" s="4" t="s">
        <v>1895</v>
      </c>
      <c r="G3" s="183"/>
      <c r="H3" s="5"/>
      <c r="I3" s="191">
        <v>2100</v>
      </c>
      <c r="J3" s="5" t="s">
        <v>1897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4"/>
  <sheetViews>
    <sheetView topLeftCell="A5" workbookViewId="0">
      <selection activeCell="M10" sqref="M10"/>
    </sheetView>
  </sheetViews>
  <sheetFormatPr defaultColWidth="8.7109375" defaultRowHeight="14.45"/>
  <cols>
    <col min="1" max="3" width="8.7109375" style="1"/>
    <col min="4" max="4" width="10.85546875" style="1" customWidth="1"/>
    <col min="5" max="9" width="8.7109375" style="1"/>
    <col min="10" max="10" width="16.42578125" style="1" customWidth="1"/>
    <col min="11" max="16" width="8.7109375" style="1"/>
    <col min="17" max="17" width="12.85546875" style="1" customWidth="1"/>
    <col min="18" max="21" width="8.7109375" style="1"/>
    <col min="22" max="22" width="11.28515625" style="1" customWidth="1"/>
    <col min="23" max="23" width="20" style="1" customWidth="1"/>
    <col min="24" max="24" width="8.7109375" style="1"/>
    <col min="25" max="25" width="19.28515625" style="1" customWidth="1"/>
    <col min="26" max="26" width="8.7109375" style="1"/>
    <col min="27" max="27" width="11.85546875" style="1" customWidth="1"/>
    <col min="28" max="28" width="15" style="1" customWidth="1"/>
    <col min="29" max="29" width="21.85546875" style="1" customWidth="1"/>
    <col min="30" max="16384" width="8.7109375" style="1"/>
  </cols>
  <sheetData>
    <row r="1" spans="1:29" s="10" customFormat="1" ht="14.25" customHeight="1">
      <c r="A1" s="236" t="s">
        <v>1898</v>
      </c>
      <c r="B1" s="236"/>
      <c r="C1" s="236"/>
      <c r="D1" s="236"/>
      <c r="E1" s="236"/>
      <c r="F1" s="236"/>
      <c r="G1" s="236"/>
      <c r="H1" s="236"/>
      <c r="I1" s="237" t="s">
        <v>1899</v>
      </c>
      <c r="J1" s="237"/>
      <c r="K1" s="238"/>
      <c r="L1" s="237"/>
      <c r="M1" s="237"/>
      <c r="N1" s="239" t="s">
        <v>1900</v>
      </c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</row>
    <row r="2" spans="1:29" s="10" customFormat="1" ht="19.149999999999999">
      <c r="A2" s="11" t="s">
        <v>22</v>
      </c>
      <c r="B2" s="12" t="s">
        <v>1901</v>
      </c>
      <c r="C2" s="12" t="s">
        <v>1902</v>
      </c>
      <c r="D2" s="12" t="s">
        <v>1903</v>
      </c>
      <c r="E2" s="13" t="s">
        <v>1904</v>
      </c>
      <c r="F2" s="13" t="s">
        <v>1905</v>
      </c>
      <c r="G2" s="13" t="s">
        <v>1906</v>
      </c>
      <c r="H2" s="13" t="s">
        <v>1907</v>
      </c>
      <c r="I2" s="13" t="s">
        <v>1908</v>
      </c>
      <c r="J2" s="13" t="s">
        <v>1909</v>
      </c>
      <c r="K2" s="15" t="s">
        <v>1910</v>
      </c>
      <c r="L2" s="13" t="s">
        <v>1911</v>
      </c>
      <c r="M2" s="13" t="s">
        <v>1912</v>
      </c>
      <c r="N2" s="16" t="s">
        <v>1913</v>
      </c>
      <c r="O2" s="17" t="s">
        <v>1914</v>
      </c>
      <c r="P2" s="16" t="s">
        <v>1915</v>
      </c>
      <c r="Q2" s="16" t="s">
        <v>1916</v>
      </c>
      <c r="R2" s="16" t="s">
        <v>1917</v>
      </c>
      <c r="S2" s="16" t="s">
        <v>1918</v>
      </c>
      <c r="T2" s="16" t="s">
        <v>1919</v>
      </c>
      <c r="U2" s="22" t="s">
        <v>1920</v>
      </c>
      <c r="V2" s="22" t="s">
        <v>1921</v>
      </c>
      <c r="W2" s="23" t="s">
        <v>1922</v>
      </c>
      <c r="X2" s="22" t="s">
        <v>1923</v>
      </c>
      <c r="Y2" s="16" t="s">
        <v>1924</v>
      </c>
      <c r="Z2" s="27" t="s">
        <v>1925</v>
      </c>
      <c r="AA2" s="16" t="s">
        <v>1926</v>
      </c>
      <c r="AB2" s="22" t="s">
        <v>1927</v>
      </c>
      <c r="AC2" s="28" t="s">
        <v>1928</v>
      </c>
    </row>
    <row r="3" spans="1:29" s="10" customFormat="1" ht="48">
      <c r="A3" s="1" t="s">
        <v>23</v>
      </c>
      <c r="B3" s="1" t="s">
        <v>1929</v>
      </c>
      <c r="C3" s="1" t="s">
        <v>1930</v>
      </c>
      <c r="D3" s="6" t="s">
        <v>1894</v>
      </c>
      <c r="E3" s="14" t="s">
        <v>1931</v>
      </c>
      <c r="F3" s="14" t="s">
        <v>1932</v>
      </c>
      <c r="G3" s="14" t="s">
        <v>1933</v>
      </c>
      <c r="H3" s="14" t="s">
        <v>1934</v>
      </c>
      <c r="I3" s="14" t="s">
        <v>330</v>
      </c>
      <c r="J3" s="18" t="s">
        <v>332</v>
      </c>
      <c r="K3" s="19" t="s">
        <v>35</v>
      </c>
      <c r="L3" s="14" t="s">
        <v>1935</v>
      </c>
      <c r="M3" s="173" t="s">
        <v>178</v>
      </c>
      <c r="N3" s="20">
        <v>163</v>
      </c>
      <c r="O3" s="21"/>
      <c r="P3" s="21"/>
      <c r="Q3" s="24" t="s">
        <v>1936</v>
      </c>
      <c r="R3" s="24"/>
      <c r="S3" s="20">
        <v>100</v>
      </c>
      <c r="T3" s="25">
        <v>100</v>
      </c>
      <c r="U3" s="26" t="s">
        <v>1937</v>
      </c>
      <c r="V3" s="26" t="s">
        <v>1938</v>
      </c>
      <c r="W3" s="26" t="s">
        <v>1939</v>
      </c>
      <c r="X3" s="26" t="s">
        <v>1940</v>
      </c>
      <c r="Y3" s="20" t="s">
        <v>1941</v>
      </c>
      <c r="Z3" s="20"/>
      <c r="AA3" s="20" t="s">
        <v>1942</v>
      </c>
      <c r="AB3" s="26" t="s">
        <v>1943</v>
      </c>
      <c r="AC3" s="26" t="s">
        <v>1944</v>
      </c>
    </row>
    <row r="4" spans="1:29" s="10" customFormat="1" ht="48">
      <c r="A4" s="1" t="s">
        <v>23</v>
      </c>
      <c r="B4" s="1" t="s">
        <v>1929</v>
      </c>
      <c r="C4" s="1" t="s">
        <v>1930</v>
      </c>
      <c r="D4" s="6" t="s">
        <v>1894</v>
      </c>
      <c r="E4" s="14" t="s">
        <v>1931</v>
      </c>
      <c r="F4" s="14" t="s">
        <v>1932</v>
      </c>
      <c r="G4" s="14" t="s">
        <v>1933</v>
      </c>
      <c r="H4" s="14" t="s">
        <v>1934</v>
      </c>
      <c r="I4" s="14" t="s">
        <v>330</v>
      </c>
      <c r="J4" s="18" t="s">
        <v>332</v>
      </c>
      <c r="K4" s="19" t="s">
        <v>35</v>
      </c>
      <c r="L4" s="14" t="s">
        <v>1935</v>
      </c>
      <c r="M4" s="173" t="s">
        <v>178</v>
      </c>
      <c r="N4" s="20">
        <v>163</v>
      </c>
      <c r="O4" s="21"/>
      <c r="P4" s="21"/>
      <c r="Q4" s="24" t="s">
        <v>1945</v>
      </c>
      <c r="R4" s="24"/>
      <c r="S4" s="20">
        <v>10</v>
      </c>
      <c r="T4" s="25">
        <v>40</v>
      </c>
      <c r="U4" s="26" t="s">
        <v>1937</v>
      </c>
      <c r="V4" s="26" t="s">
        <v>1946</v>
      </c>
      <c r="W4" s="26" t="s">
        <v>1947</v>
      </c>
      <c r="X4" s="26" t="s">
        <v>1940</v>
      </c>
      <c r="Y4" s="20" t="s">
        <v>1941</v>
      </c>
      <c r="Z4" s="20"/>
      <c r="AA4" s="20" t="s">
        <v>1948</v>
      </c>
      <c r="AB4" s="26" t="s">
        <v>1949</v>
      </c>
      <c r="AC4" s="26" t="s">
        <v>1950</v>
      </c>
    </row>
    <row r="5" spans="1:29" s="10" customFormat="1" ht="48">
      <c r="A5" s="1" t="s">
        <v>23</v>
      </c>
      <c r="B5" s="1" t="s">
        <v>1929</v>
      </c>
      <c r="C5" s="1" t="s">
        <v>1930</v>
      </c>
      <c r="D5" s="6" t="s">
        <v>1894</v>
      </c>
      <c r="E5" s="14" t="s">
        <v>1931</v>
      </c>
      <c r="F5" s="14" t="s">
        <v>1932</v>
      </c>
      <c r="G5" s="14" t="s">
        <v>1933</v>
      </c>
      <c r="H5" s="14" t="s">
        <v>1934</v>
      </c>
      <c r="I5" s="14" t="s">
        <v>330</v>
      </c>
      <c r="J5" s="18" t="s">
        <v>332</v>
      </c>
      <c r="K5" s="19" t="s">
        <v>35</v>
      </c>
      <c r="L5" s="14" t="s">
        <v>1935</v>
      </c>
      <c r="M5" s="173" t="s">
        <v>178</v>
      </c>
      <c r="N5" s="20">
        <v>163</v>
      </c>
      <c r="O5" s="21"/>
      <c r="P5" s="21"/>
      <c r="Q5" s="24" t="s">
        <v>1951</v>
      </c>
      <c r="R5" s="24"/>
      <c r="S5" s="20">
        <v>10</v>
      </c>
      <c r="T5" s="25">
        <v>40</v>
      </c>
      <c r="U5" s="26" t="s">
        <v>1937</v>
      </c>
      <c r="V5" s="26" t="s">
        <v>1952</v>
      </c>
      <c r="W5" s="26" t="s">
        <v>1953</v>
      </c>
      <c r="X5" s="26" t="s">
        <v>1940</v>
      </c>
      <c r="Y5" s="20" t="s">
        <v>1941</v>
      </c>
      <c r="Z5" s="20"/>
      <c r="AA5" s="20" t="s">
        <v>1954</v>
      </c>
      <c r="AB5" s="26" t="s">
        <v>1955</v>
      </c>
      <c r="AC5" s="26" t="s">
        <v>1956</v>
      </c>
    </row>
    <row r="6" spans="1:29" s="10" customFormat="1" ht="48">
      <c r="A6" s="1" t="s">
        <v>23</v>
      </c>
      <c r="B6" s="1" t="s">
        <v>1929</v>
      </c>
      <c r="C6" s="1" t="s">
        <v>1930</v>
      </c>
      <c r="D6" s="6" t="s">
        <v>1894</v>
      </c>
      <c r="E6" s="14" t="s">
        <v>1931</v>
      </c>
      <c r="F6" s="14" t="s">
        <v>1932</v>
      </c>
      <c r="G6" s="14" t="s">
        <v>1933</v>
      </c>
      <c r="H6" s="14" t="s">
        <v>1934</v>
      </c>
      <c r="I6" s="14" t="s">
        <v>330</v>
      </c>
      <c r="J6" s="18" t="s">
        <v>332</v>
      </c>
      <c r="K6" s="19" t="s">
        <v>35</v>
      </c>
      <c r="L6" s="14" t="s">
        <v>1935</v>
      </c>
      <c r="M6" s="173" t="s">
        <v>178</v>
      </c>
      <c r="N6" s="20">
        <v>163</v>
      </c>
      <c r="O6" s="21"/>
      <c r="P6" s="21"/>
      <c r="Q6" s="24" t="s">
        <v>1957</v>
      </c>
      <c r="R6" s="24"/>
      <c r="S6" s="20">
        <v>10</v>
      </c>
      <c r="T6" s="25">
        <v>40</v>
      </c>
      <c r="U6" s="26" t="s">
        <v>1937</v>
      </c>
      <c r="V6" s="26" t="s">
        <v>1958</v>
      </c>
      <c r="W6" s="26" t="s">
        <v>1959</v>
      </c>
      <c r="X6" s="26" t="s">
        <v>1940</v>
      </c>
      <c r="Y6" s="20" t="s">
        <v>1941</v>
      </c>
      <c r="Z6" s="20"/>
      <c r="AA6" s="20" t="s">
        <v>1960</v>
      </c>
      <c r="AB6" s="26" t="s">
        <v>1961</v>
      </c>
      <c r="AC6" s="26" t="s">
        <v>1962</v>
      </c>
    </row>
    <row r="7" spans="1:29" s="10" customFormat="1" ht="48">
      <c r="A7" s="1" t="s">
        <v>23</v>
      </c>
      <c r="B7" s="1" t="s">
        <v>1929</v>
      </c>
      <c r="C7" s="1" t="s">
        <v>1930</v>
      </c>
      <c r="D7" s="6" t="s">
        <v>1894</v>
      </c>
      <c r="E7" s="14" t="s">
        <v>1931</v>
      </c>
      <c r="F7" s="14" t="s">
        <v>1932</v>
      </c>
      <c r="G7" s="14" t="s">
        <v>1933</v>
      </c>
      <c r="H7" s="14" t="s">
        <v>1934</v>
      </c>
      <c r="I7" s="14" t="s">
        <v>330</v>
      </c>
      <c r="J7" s="18" t="s">
        <v>332</v>
      </c>
      <c r="K7" s="19" t="s">
        <v>35</v>
      </c>
      <c r="L7" s="14" t="s">
        <v>1935</v>
      </c>
      <c r="M7" s="173" t="s">
        <v>178</v>
      </c>
      <c r="N7" s="20">
        <v>163</v>
      </c>
      <c r="O7" s="21"/>
      <c r="P7" s="21"/>
      <c r="Q7" s="24" t="s">
        <v>1963</v>
      </c>
      <c r="R7" s="24"/>
      <c r="S7" s="20">
        <v>100</v>
      </c>
      <c r="T7" s="25">
        <v>100</v>
      </c>
      <c r="U7" s="26" t="s">
        <v>1937</v>
      </c>
      <c r="V7" s="26" t="s">
        <v>1964</v>
      </c>
      <c r="W7" s="26" t="s">
        <v>1965</v>
      </c>
      <c r="X7" s="26" t="s">
        <v>1940</v>
      </c>
      <c r="Y7" s="20" t="s">
        <v>1941</v>
      </c>
      <c r="Z7" s="20"/>
      <c r="AA7" s="20" t="s">
        <v>1966</v>
      </c>
      <c r="AB7" s="26" t="s">
        <v>1967</v>
      </c>
      <c r="AC7" s="26" t="s">
        <v>1968</v>
      </c>
    </row>
    <row r="8" spans="1:29" s="10" customFormat="1" ht="48">
      <c r="A8" s="1" t="s">
        <v>23</v>
      </c>
      <c r="B8" s="1" t="s">
        <v>1929</v>
      </c>
      <c r="C8" s="1" t="s">
        <v>1930</v>
      </c>
      <c r="D8" s="6" t="s">
        <v>1894</v>
      </c>
      <c r="E8" s="14" t="s">
        <v>1931</v>
      </c>
      <c r="F8" s="14" t="s">
        <v>1932</v>
      </c>
      <c r="G8" s="14" t="s">
        <v>1933</v>
      </c>
      <c r="H8" s="14" t="s">
        <v>1934</v>
      </c>
      <c r="I8" s="14" t="s">
        <v>334</v>
      </c>
      <c r="J8" s="18" t="s">
        <v>336</v>
      </c>
      <c r="K8" s="19" t="s">
        <v>35</v>
      </c>
      <c r="L8" s="14" t="s">
        <v>1935</v>
      </c>
      <c r="M8" s="173" t="s">
        <v>178</v>
      </c>
      <c r="N8" s="20">
        <v>163</v>
      </c>
      <c r="O8" s="21"/>
      <c r="P8" s="21"/>
      <c r="Q8" s="24" t="s">
        <v>1936</v>
      </c>
      <c r="R8" s="24"/>
      <c r="S8" s="20">
        <v>10</v>
      </c>
      <c r="T8" s="25">
        <v>100</v>
      </c>
      <c r="U8" s="26" t="s">
        <v>1937</v>
      </c>
      <c r="V8" s="26" t="s">
        <v>1969</v>
      </c>
      <c r="W8" s="26" t="s">
        <v>1970</v>
      </c>
      <c r="X8" s="26" t="s">
        <v>1940</v>
      </c>
      <c r="Y8" s="20" t="s">
        <v>1971</v>
      </c>
      <c r="Z8" s="20"/>
      <c r="AA8" s="20" t="s">
        <v>1942</v>
      </c>
      <c r="AB8" s="26" t="s">
        <v>1972</v>
      </c>
      <c r="AC8" s="26" t="s">
        <v>1973</v>
      </c>
    </row>
    <row r="9" spans="1:29" s="10" customFormat="1" ht="48">
      <c r="A9" s="1" t="s">
        <v>23</v>
      </c>
      <c r="B9" s="1" t="s">
        <v>1929</v>
      </c>
      <c r="C9" s="1" t="s">
        <v>1930</v>
      </c>
      <c r="D9" s="6" t="s">
        <v>1894</v>
      </c>
      <c r="E9" s="14" t="s">
        <v>1931</v>
      </c>
      <c r="F9" s="14" t="s">
        <v>1932</v>
      </c>
      <c r="G9" s="14" t="s">
        <v>1933</v>
      </c>
      <c r="H9" s="14" t="s">
        <v>1934</v>
      </c>
      <c r="I9" s="14" t="s">
        <v>334</v>
      </c>
      <c r="J9" s="18" t="s">
        <v>336</v>
      </c>
      <c r="K9" s="19" t="s">
        <v>35</v>
      </c>
      <c r="L9" s="14" t="s">
        <v>1935</v>
      </c>
      <c r="M9" s="173" t="s">
        <v>178</v>
      </c>
      <c r="N9" s="20">
        <v>163</v>
      </c>
      <c r="O9" s="21"/>
      <c r="P9" s="21"/>
      <c r="Q9" s="24" t="s">
        <v>1945</v>
      </c>
      <c r="R9" s="24"/>
      <c r="S9" s="20">
        <v>10</v>
      </c>
      <c r="T9" s="25">
        <v>40</v>
      </c>
      <c r="U9" s="26" t="s">
        <v>1937</v>
      </c>
      <c r="V9" s="26" t="s">
        <v>1974</v>
      </c>
      <c r="W9" s="26" t="s">
        <v>1975</v>
      </c>
      <c r="X9" s="26" t="s">
        <v>1940</v>
      </c>
      <c r="Y9" s="20" t="s">
        <v>1971</v>
      </c>
      <c r="Z9" s="20"/>
      <c r="AA9" s="20" t="s">
        <v>1948</v>
      </c>
      <c r="AB9" s="26" t="s">
        <v>1976</v>
      </c>
      <c r="AC9" s="26" t="s">
        <v>1977</v>
      </c>
    </row>
    <row r="10" spans="1:29" s="10" customFormat="1" ht="48">
      <c r="A10" s="1" t="s">
        <v>23</v>
      </c>
      <c r="B10" s="1" t="s">
        <v>1929</v>
      </c>
      <c r="C10" s="1" t="s">
        <v>1930</v>
      </c>
      <c r="D10" s="6" t="s">
        <v>1894</v>
      </c>
      <c r="E10" s="14" t="s">
        <v>1931</v>
      </c>
      <c r="F10" s="14" t="s">
        <v>1932</v>
      </c>
      <c r="G10" s="14" t="s">
        <v>1933</v>
      </c>
      <c r="H10" s="14" t="s">
        <v>1934</v>
      </c>
      <c r="I10" s="14" t="s">
        <v>334</v>
      </c>
      <c r="J10" s="18" t="s">
        <v>336</v>
      </c>
      <c r="K10" s="19" t="s">
        <v>35</v>
      </c>
      <c r="L10" s="14" t="s">
        <v>1935</v>
      </c>
      <c r="M10" s="173" t="s">
        <v>178</v>
      </c>
      <c r="N10" s="20">
        <v>163</v>
      </c>
      <c r="O10" s="21"/>
      <c r="P10" s="21"/>
      <c r="Q10" s="24" t="s">
        <v>1951</v>
      </c>
      <c r="R10" s="24"/>
      <c r="S10" s="20">
        <v>10</v>
      </c>
      <c r="T10" s="25">
        <v>40</v>
      </c>
      <c r="U10" s="26" t="s">
        <v>1937</v>
      </c>
      <c r="V10" s="26" t="s">
        <v>1978</v>
      </c>
      <c r="W10" s="26" t="s">
        <v>1979</v>
      </c>
      <c r="X10" s="26" t="s">
        <v>1940</v>
      </c>
      <c r="Y10" s="20" t="s">
        <v>1971</v>
      </c>
      <c r="Z10" s="20"/>
      <c r="AA10" s="20" t="s">
        <v>1954</v>
      </c>
      <c r="AB10" s="26" t="s">
        <v>1980</v>
      </c>
      <c r="AC10" s="26" t="s">
        <v>1981</v>
      </c>
    </row>
    <row r="11" spans="1:29" s="10" customFormat="1" ht="48">
      <c r="A11" s="1" t="s">
        <v>23</v>
      </c>
      <c r="B11" s="1" t="s">
        <v>1929</v>
      </c>
      <c r="C11" s="1" t="s">
        <v>1930</v>
      </c>
      <c r="D11" s="6" t="s">
        <v>1894</v>
      </c>
      <c r="E11" s="14" t="s">
        <v>1931</v>
      </c>
      <c r="F11" s="14" t="s">
        <v>1932</v>
      </c>
      <c r="G11" s="14" t="s">
        <v>1933</v>
      </c>
      <c r="H11" s="14" t="s">
        <v>1934</v>
      </c>
      <c r="I11" s="14" t="s">
        <v>334</v>
      </c>
      <c r="J11" s="18" t="s">
        <v>336</v>
      </c>
      <c r="K11" s="19" t="s">
        <v>35</v>
      </c>
      <c r="L11" s="14" t="s">
        <v>1935</v>
      </c>
      <c r="M11" s="173" t="s">
        <v>178</v>
      </c>
      <c r="N11" s="20">
        <v>163</v>
      </c>
      <c r="O11" s="21"/>
      <c r="P11" s="21"/>
      <c r="Q11" s="24" t="s">
        <v>1957</v>
      </c>
      <c r="R11" s="24"/>
      <c r="S11" s="20">
        <v>10</v>
      </c>
      <c r="T11" s="25">
        <v>40</v>
      </c>
      <c r="U11" s="26" t="s">
        <v>1937</v>
      </c>
      <c r="V11" s="26" t="s">
        <v>1982</v>
      </c>
      <c r="W11" s="26" t="s">
        <v>1983</v>
      </c>
      <c r="X11" s="26" t="s">
        <v>1940</v>
      </c>
      <c r="Y11" s="20" t="s">
        <v>1971</v>
      </c>
      <c r="Z11" s="20"/>
      <c r="AA11" s="20" t="s">
        <v>1960</v>
      </c>
      <c r="AB11" s="26" t="s">
        <v>1984</v>
      </c>
      <c r="AC11" s="26" t="s">
        <v>1985</v>
      </c>
    </row>
    <row r="12" spans="1:29" s="10" customFormat="1" ht="48">
      <c r="A12" s="1" t="s">
        <v>23</v>
      </c>
      <c r="B12" s="1" t="s">
        <v>1929</v>
      </c>
      <c r="C12" s="1" t="s">
        <v>1930</v>
      </c>
      <c r="D12" s="6" t="s">
        <v>1894</v>
      </c>
      <c r="E12" s="14" t="s">
        <v>1931</v>
      </c>
      <c r="F12" s="14" t="s">
        <v>1932</v>
      </c>
      <c r="G12" s="14" t="s">
        <v>1933</v>
      </c>
      <c r="H12" s="14" t="s">
        <v>1934</v>
      </c>
      <c r="I12" s="14" t="s">
        <v>334</v>
      </c>
      <c r="J12" s="18" t="s">
        <v>336</v>
      </c>
      <c r="K12" s="19" t="s">
        <v>35</v>
      </c>
      <c r="L12" s="14" t="s">
        <v>1935</v>
      </c>
      <c r="M12" s="173" t="s">
        <v>178</v>
      </c>
      <c r="N12" s="20">
        <v>163</v>
      </c>
      <c r="O12" s="21"/>
      <c r="P12" s="21"/>
      <c r="Q12" s="24" t="s">
        <v>1963</v>
      </c>
      <c r="R12" s="24"/>
      <c r="S12" s="20">
        <v>100</v>
      </c>
      <c r="T12" s="25">
        <v>100</v>
      </c>
      <c r="U12" s="26" t="s">
        <v>1937</v>
      </c>
      <c r="V12" s="26" t="s">
        <v>1986</v>
      </c>
      <c r="W12" s="26" t="s">
        <v>1987</v>
      </c>
      <c r="X12" s="26" t="s">
        <v>1940</v>
      </c>
      <c r="Y12" s="20" t="s">
        <v>1971</v>
      </c>
      <c r="Z12" s="20"/>
      <c r="AA12" s="20" t="s">
        <v>1966</v>
      </c>
      <c r="AB12" s="26" t="s">
        <v>1988</v>
      </c>
      <c r="AC12" s="26" t="s">
        <v>1989</v>
      </c>
    </row>
    <row r="13" spans="1:29" ht="43.15">
      <c r="A13" s="1" t="s">
        <v>23</v>
      </c>
      <c r="B13" s="1" t="s">
        <v>1929</v>
      </c>
      <c r="C13" s="1" t="s">
        <v>1930</v>
      </c>
      <c r="D13" s="6" t="s">
        <v>1894</v>
      </c>
      <c r="E13" s="14" t="s">
        <v>1931</v>
      </c>
      <c r="F13" s="14" t="s">
        <v>1932</v>
      </c>
      <c r="G13" s="14" t="s">
        <v>1933</v>
      </c>
      <c r="H13" s="14" t="s">
        <v>1934</v>
      </c>
      <c r="I13" s="14" t="s">
        <v>1990</v>
      </c>
      <c r="J13" s="18" t="s">
        <v>322</v>
      </c>
      <c r="K13" s="19" t="s">
        <v>35</v>
      </c>
      <c r="L13" s="14" t="s">
        <v>1991</v>
      </c>
      <c r="M13" s="173" t="s">
        <v>1992</v>
      </c>
      <c r="N13" s="20" t="s">
        <v>1780</v>
      </c>
      <c r="O13" s="21"/>
      <c r="P13" s="21"/>
      <c r="Q13" s="24" t="s">
        <v>1993</v>
      </c>
      <c r="R13" s="24"/>
      <c r="S13" s="20">
        <v>10</v>
      </c>
      <c r="T13" s="25">
        <v>20</v>
      </c>
      <c r="U13" s="26" t="s">
        <v>1937</v>
      </c>
      <c r="V13" s="26" t="s">
        <v>1994</v>
      </c>
      <c r="W13" s="26"/>
      <c r="X13" s="26" t="s">
        <v>1940</v>
      </c>
      <c r="Y13" s="20" t="s">
        <v>1995</v>
      </c>
      <c r="Z13" s="20"/>
      <c r="AA13" s="20" t="s">
        <v>1996</v>
      </c>
      <c r="AB13" s="26" t="s">
        <v>1997</v>
      </c>
      <c r="AC13" s="26"/>
    </row>
    <row r="14" spans="1:29" ht="43.15">
      <c r="A14" s="1" t="s">
        <v>23</v>
      </c>
      <c r="B14" s="1" t="s">
        <v>1929</v>
      </c>
      <c r="C14" s="1" t="s">
        <v>1930</v>
      </c>
      <c r="D14" s="6" t="s">
        <v>1894</v>
      </c>
      <c r="E14" s="14" t="s">
        <v>1931</v>
      </c>
      <c r="F14" s="14" t="s">
        <v>1932</v>
      </c>
      <c r="G14" s="14" t="s">
        <v>1933</v>
      </c>
      <c r="H14" s="14" t="s">
        <v>1934</v>
      </c>
      <c r="I14" s="14" t="s">
        <v>1998</v>
      </c>
      <c r="J14" s="18" t="s">
        <v>322</v>
      </c>
      <c r="K14" s="19" t="s">
        <v>35</v>
      </c>
      <c r="L14" s="14" t="s">
        <v>1991</v>
      </c>
      <c r="M14" s="173" t="s">
        <v>1992</v>
      </c>
      <c r="N14" s="20" t="s">
        <v>1780</v>
      </c>
      <c r="O14" s="21"/>
      <c r="P14" s="21"/>
      <c r="Q14" s="24" t="s">
        <v>1999</v>
      </c>
      <c r="R14" s="24"/>
      <c r="S14" s="20">
        <v>10</v>
      </c>
      <c r="T14" s="25">
        <v>20</v>
      </c>
      <c r="U14" s="26" t="s">
        <v>1937</v>
      </c>
      <c r="V14" s="26" t="s">
        <v>2000</v>
      </c>
      <c r="W14" s="26"/>
      <c r="X14" s="26" t="s">
        <v>1940</v>
      </c>
      <c r="Y14" s="20" t="s">
        <v>2001</v>
      </c>
      <c r="Z14" s="20"/>
      <c r="AA14" s="20" t="s">
        <v>1996</v>
      </c>
      <c r="AB14" s="26" t="s">
        <v>2002</v>
      </c>
      <c r="AC14" s="26"/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5166B-068B-4EF9-ACE2-1BB8C6FE521A}"/>
</file>

<file path=customXml/itemProps2.xml><?xml version="1.0" encoding="utf-8"?>
<ds:datastoreItem xmlns:ds="http://schemas.openxmlformats.org/officeDocument/2006/customXml" ds:itemID="{2889F554-92C1-435B-A7B4-9C5E151F206B}"/>
</file>

<file path=customXml/itemProps3.xml><?xml version="1.0" encoding="utf-8"?>
<ds:datastoreItem xmlns:ds="http://schemas.openxmlformats.org/officeDocument/2006/customXml" ds:itemID="{BB6B482B-0585-4F65-8CA7-194F61377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成 洋炜</cp:lastModifiedBy>
  <cp:revision/>
  <dcterms:created xsi:type="dcterms:W3CDTF">2012-08-17T05:17:00Z</dcterms:created>
  <dcterms:modified xsi:type="dcterms:W3CDTF">2023-01-27T05:05:09Z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