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2A6C6189-71BA-4152-8826-55A035ED4E89}" xr6:coauthVersionLast="47" xr6:coauthVersionMax="47" xr10:uidLastSave="{00000000-0000-0000-0000-000000000000}"/>
  <bookViews>
    <workbookView xWindow="-120" yWindow="-120" windowWidth="29040" windowHeight="15720" tabRatio="858" activeTab="4" xr2:uid="{00000000-000D-0000-FFFF-FFFF00000000}"/>
  </bookViews>
  <sheets>
    <sheet name="说明（请勿修改此页内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出口信息" sheetId="27" r:id="rId7"/>
    <sheet name="IP互联表" sheetId="8" r:id="rId8"/>
    <sheet name="IP地址段" sheetId="26" r:id="rId9"/>
    <sheet name="VLAN" sheetId="24" r:id="rId10"/>
    <sheet name="AS" sheetId="25" r:id="rId11"/>
    <sheet name="网络规划概要 " sheetId="23" r:id="rId12"/>
    <sheet name="VM规划" sheetId="29" r:id="rId13"/>
  </sheets>
  <definedNames>
    <definedName name="_xlnm._FilterDatabase" localSheetId="3" hidden="1">初始化要求!$B$6:$G$17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2" i="4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K15" i="10"/>
  <c r="J13" i="10"/>
  <c r="J12" i="10"/>
  <c r="J11" i="10"/>
  <c r="J10" i="10"/>
  <c r="J9" i="10"/>
  <c r="J8" i="10"/>
  <c r="J7" i="10"/>
  <c r="J6" i="10"/>
  <c r="J5" i="10"/>
  <c r="J4" i="10"/>
  <c r="J3" i="10"/>
  <c r="J2" i="10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K17" i="10"/>
  <c r="D4" i="4"/>
  <c r="D3" i="4"/>
  <c r="M2" i="4"/>
  <c r="C25" i="29"/>
  <c r="C24" i="29"/>
  <c r="C23" i="29"/>
  <c r="C22" i="29"/>
  <c r="C21" i="29"/>
  <c r="C20" i="29"/>
  <c r="K8" i="29"/>
  <c r="L25" i="29"/>
  <c r="B8" i="29"/>
  <c r="B25" i="29"/>
  <c r="K7" i="29"/>
  <c r="L24" i="29"/>
  <c r="B7" i="29"/>
  <c r="B24" i="29"/>
  <c r="K6" i="29"/>
  <c r="T23" i="29"/>
  <c r="I6" i="29"/>
  <c r="P23" i="29"/>
  <c r="H6" i="29"/>
  <c r="N23" i="29"/>
  <c r="G6" i="29"/>
  <c r="L23" i="29"/>
  <c r="B6" i="29"/>
  <c r="B23" i="29"/>
  <c r="I5" i="29"/>
  <c r="P22" i="29"/>
  <c r="H5" i="29"/>
  <c r="N22" i="29"/>
  <c r="G5" i="29"/>
  <c r="L22" i="29"/>
  <c r="I4" i="29"/>
  <c r="P21" i="29"/>
  <c r="H4" i="29"/>
  <c r="N21" i="29"/>
  <c r="G4" i="29"/>
  <c r="L21" i="29"/>
  <c r="B4" i="29"/>
  <c r="B21" i="29"/>
  <c r="I3" i="29"/>
  <c r="P20" i="29"/>
  <c r="H3" i="29"/>
  <c r="N20" i="29"/>
  <c r="G3" i="29"/>
  <c r="L20" i="29"/>
  <c r="B3" i="29"/>
  <c r="B20" i="29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AL49" i="5"/>
  <c r="AJ49" i="5"/>
  <c r="AI49" i="5"/>
  <c r="D49" i="5"/>
  <c r="AL48" i="5"/>
  <c r="AJ48" i="5"/>
  <c r="AI48" i="5"/>
  <c r="D48" i="5"/>
  <c r="AL47" i="5"/>
  <c r="AJ47" i="5"/>
  <c r="AI47" i="5"/>
  <c r="D47" i="5"/>
  <c r="AL46" i="5"/>
  <c r="AJ46" i="5"/>
  <c r="AI46" i="5"/>
  <c r="D46" i="5"/>
  <c r="AL45" i="5"/>
  <c r="AJ45" i="5"/>
  <c r="AI45" i="5"/>
  <c r="D45" i="5"/>
  <c r="AL44" i="5"/>
  <c r="AJ44" i="5"/>
  <c r="AI44" i="5"/>
  <c r="D44" i="5"/>
  <c r="AL43" i="5"/>
  <c r="AJ43" i="5"/>
  <c r="AI43" i="5"/>
  <c r="D43" i="5"/>
  <c r="AL42" i="5"/>
  <c r="AJ42" i="5"/>
  <c r="AI42" i="5"/>
  <c r="D42" i="5"/>
  <c r="AL41" i="5"/>
  <c r="AJ41" i="5"/>
  <c r="AI41" i="5"/>
  <c r="D41" i="5"/>
  <c r="AL40" i="5"/>
  <c r="AJ40" i="5"/>
  <c r="AI40" i="5"/>
  <c r="D40" i="5"/>
  <c r="AL39" i="5"/>
  <c r="AJ39" i="5"/>
  <c r="AI39" i="5"/>
  <c r="D39" i="5"/>
  <c r="AL38" i="5"/>
  <c r="AJ38" i="5"/>
  <c r="AI38" i="5"/>
  <c r="D38" i="5"/>
  <c r="AL37" i="5"/>
  <c r="AJ37" i="5"/>
  <c r="AI37" i="5"/>
  <c r="D37" i="5"/>
  <c r="AL36" i="5"/>
  <c r="AJ36" i="5"/>
  <c r="AI36" i="5"/>
  <c r="D36" i="5"/>
  <c r="AL35" i="5"/>
  <c r="AJ35" i="5"/>
  <c r="AI35" i="5"/>
  <c r="D35" i="5"/>
  <c r="AL34" i="5"/>
  <c r="AJ34" i="5"/>
  <c r="AI34" i="5"/>
  <c r="D34" i="5"/>
  <c r="AL33" i="5"/>
  <c r="AJ33" i="5"/>
  <c r="AI33" i="5"/>
  <c r="D33" i="5"/>
  <c r="AL32" i="5"/>
  <c r="AJ32" i="5"/>
  <c r="AI32" i="5"/>
  <c r="D32" i="5"/>
  <c r="AL31" i="5"/>
  <c r="AJ31" i="5"/>
  <c r="AI31" i="5"/>
  <c r="D31" i="5"/>
  <c r="AL30" i="5"/>
  <c r="AJ30" i="5"/>
  <c r="AI30" i="5"/>
  <c r="D30" i="5"/>
  <c r="AL29" i="5"/>
  <c r="AJ29" i="5"/>
  <c r="AI29" i="5"/>
  <c r="D29" i="5"/>
  <c r="AL28" i="5"/>
  <c r="AJ28" i="5"/>
  <c r="AI28" i="5"/>
  <c r="D28" i="5"/>
  <c r="AL27" i="5"/>
  <c r="AJ27" i="5"/>
  <c r="AI27" i="5"/>
  <c r="D27" i="5"/>
  <c r="AL26" i="5"/>
  <c r="AJ26" i="5"/>
  <c r="AI26" i="5"/>
  <c r="D26" i="5"/>
  <c r="AL25" i="5"/>
  <c r="AJ25" i="5"/>
  <c r="AI25" i="5"/>
  <c r="D25" i="5"/>
  <c r="AL24" i="5"/>
  <c r="AJ24" i="5"/>
  <c r="AI24" i="5"/>
  <c r="D24" i="5"/>
  <c r="AL23" i="5"/>
  <c r="AJ23" i="5"/>
  <c r="AI23" i="5"/>
  <c r="D23" i="5"/>
  <c r="AL22" i="5"/>
  <c r="AJ22" i="5"/>
  <c r="AI22" i="5"/>
  <c r="D22" i="5"/>
  <c r="AL21" i="5"/>
  <c r="AJ21" i="5"/>
  <c r="AI21" i="5"/>
  <c r="D21" i="5"/>
  <c r="AL20" i="5"/>
  <c r="AJ20" i="5"/>
  <c r="AI20" i="5"/>
  <c r="D20" i="5"/>
  <c r="AL19" i="5"/>
  <c r="AJ19" i="5"/>
  <c r="AI19" i="5"/>
  <c r="D19" i="5"/>
  <c r="AL18" i="5"/>
  <c r="AJ18" i="5"/>
  <c r="AI18" i="5"/>
  <c r="D18" i="5"/>
  <c r="AL17" i="5"/>
  <c r="AJ17" i="5"/>
  <c r="AI17" i="5"/>
  <c r="D17" i="5"/>
  <c r="AL16" i="5"/>
  <c r="AJ16" i="5"/>
  <c r="AI16" i="5"/>
  <c r="D16" i="5"/>
  <c r="AL15" i="5"/>
  <c r="AJ15" i="5"/>
  <c r="AI15" i="5"/>
  <c r="D15" i="5"/>
  <c r="AL14" i="5"/>
  <c r="AJ14" i="5"/>
  <c r="AI14" i="5"/>
  <c r="D14" i="5"/>
  <c r="AL13" i="5"/>
  <c r="AJ13" i="5"/>
  <c r="AI13" i="5"/>
  <c r="D13" i="5"/>
  <c r="AL12" i="5"/>
  <c r="AJ12" i="5"/>
  <c r="AI12" i="5"/>
  <c r="D12" i="5"/>
  <c r="AL11" i="5"/>
  <c r="AJ11" i="5"/>
  <c r="AI11" i="5"/>
  <c r="D11" i="5"/>
  <c r="AL10" i="5"/>
  <c r="AJ10" i="5"/>
  <c r="AI10" i="5"/>
  <c r="D10" i="5"/>
  <c r="AL9" i="5"/>
  <c r="AJ9" i="5"/>
  <c r="AI9" i="5"/>
  <c r="D9" i="5"/>
  <c r="AL8" i="5"/>
  <c r="AJ8" i="5"/>
  <c r="AI8" i="5"/>
  <c r="D8" i="5"/>
  <c r="AL7" i="5"/>
  <c r="AJ7" i="5"/>
  <c r="AI7" i="5"/>
  <c r="D7" i="5"/>
  <c r="AL6" i="5"/>
  <c r="AJ6" i="5"/>
  <c r="AI6" i="5"/>
  <c r="D6" i="5"/>
  <c r="AL5" i="5"/>
  <c r="AJ5" i="5"/>
  <c r="AI5" i="5"/>
  <c r="D5" i="5"/>
  <c r="AL4" i="5"/>
  <c r="AJ4" i="5"/>
  <c r="AI4" i="5"/>
  <c r="D4" i="5"/>
  <c r="AL3" i="5"/>
  <c r="AJ3" i="5"/>
  <c r="AI3" i="5"/>
  <c r="D3" i="5"/>
  <c r="AL2" i="5"/>
  <c r="AJ2" i="5"/>
  <c r="AI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P18" i="4"/>
  <c r="B5" i="29"/>
  <c r="B22" i="29"/>
  <c r="K16" i="10"/>
  <c r="K19" i="10"/>
  <c r="K21" i="10"/>
  <c r="K22" i="10"/>
  <c r="K24" i="10"/>
  <c r="K25" i="10"/>
  <c r="K20" i="10"/>
  <c r="K23" i="10"/>
  <c r="K26" i="10"/>
  <c r="K27" i="10"/>
  <c r="K28" i="10"/>
  <c r="K18" i="10"/>
  <c r="AK25" i="5"/>
  <c r="AK15" i="5"/>
  <c r="AK46" i="5"/>
  <c r="AK6" i="5"/>
  <c r="AK22" i="5"/>
  <c r="AK44" i="5"/>
  <c r="AK45" i="5"/>
  <c r="AK23" i="5"/>
  <c r="AK30" i="5"/>
  <c r="AK18" i="5"/>
  <c r="AK8" i="5"/>
  <c r="AK41" i="5"/>
  <c r="AK14" i="5"/>
  <c r="AK47" i="5"/>
  <c r="AK4" i="5"/>
  <c r="AK9" i="5"/>
  <c r="AK12" i="5"/>
  <c r="AK28" i="5"/>
  <c r="AK48" i="5"/>
  <c r="AK36" i="5"/>
  <c r="AK32" i="5"/>
  <c r="AK33" i="5"/>
  <c r="AK26" i="5"/>
  <c r="AK17" i="5"/>
  <c r="AK16" i="5"/>
  <c r="AK10" i="5"/>
  <c r="AK5" i="5"/>
  <c r="AK37" i="5"/>
  <c r="AK7" i="5"/>
  <c r="AK20" i="5"/>
  <c r="AK13" i="5"/>
  <c r="AK21" i="5"/>
  <c r="AK40" i="5"/>
  <c r="AK38" i="5"/>
  <c r="AK39" i="5"/>
  <c r="AK19" i="5"/>
  <c r="AK49" i="5"/>
  <c r="AK24" i="5"/>
  <c r="AK35" i="5"/>
  <c r="AK29" i="5"/>
  <c r="AK27" i="5"/>
  <c r="AK31" i="5"/>
  <c r="AK11" i="5"/>
  <c r="AK34" i="5"/>
  <c r="AK43" i="5"/>
  <c r="AK2" i="5"/>
  <c r="AK42" i="5"/>
  <c r="AK3" i="5"/>
  <c r="P13" i="4"/>
  <c r="P15" i="4"/>
  <c r="P36" i="4"/>
  <c r="N14" i="4"/>
  <c r="N6" i="4"/>
  <c r="E5" i="4"/>
  <c r="E10" i="4"/>
  <c r="N27" i="4"/>
  <c r="E2" i="4"/>
  <c r="E9" i="4"/>
  <c r="E19" i="4"/>
  <c r="N15" i="4"/>
  <c r="P34" i="4"/>
  <c r="N9" i="4"/>
  <c r="N30" i="4"/>
  <c r="N21" i="4"/>
  <c r="N4" i="4"/>
  <c r="E3" i="4"/>
  <c r="N32" i="4"/>
  <c r="E15" i="4"/>
  <c r="P21" i="4"/>
  <c r="N35" i="4"/>
  <c r="P3" i="4"/>
  <c r="N20" i="4"/>
  <c r="N7" i="4"/>
  <c r="P4" i="4"/>
  <c r="N8" i="4"/>
  <c r="N17" i="4"/>
  <c r="E24" i="4"/>
  <c r="E25" i="4"/>
  <c r="N18" i="4"/>
  <c r="E26" i="4"/>
  <c r="N26" i="4"/>
  <c r="P31" i="4"/>
  <c r="N28" i="4"/>
  <c r="E6" i="4"/>
  <c r="E35" i="4"/>
  <c r="P14" i="4"/>
  <c r="E23" i="4"/>
  <c r="N25" i="4"/>
  <c r="P10" i="4"/>
  <c r="N36" i="4"/>
  <c r="N12" i="4"/>
  <c r="E21" i="4"/>
  <c r="P17" i="4"/>
  <c r="P12" i="4"/>
  <c r="P2" i="4"/>
  <c r="E20" i="4"/>
  <c r="P22" i="4"/>
  <c r="P33" i="4"/>
  <c r="P20" i="4"/>
  <c r="P11" i="4"/>
  <c r="E29" i="4"/>
  <c r="N33" i="4"/>
  <c r="N29" i="4"/>
  <c r="P25" i="4"/>
  <c r="P26" i="4"/>
  <c r="P24" i="4"/>
  <c r="P28" i="4"/>
  <c r="N10" i="4"/>
  <c r="E7" i="4"/>
  <c r="P9" i="4"/>
  <c r="P32" i="4"/>
  <c r="P35" i="4"/>
  <c r="P16" i="4"/>
  <c r="E16" i="4"/>
  <c r="E22" i="4"/>
  <c r="N11" i="4"/>
  <c r="P23" i="4"/>
  <c r="N5" i="4"/>
  <c r="N16" i="4"/>
  <c r="N3" i="4"/>
  <c r="E11" i="4"/>
  <c r="P30" i="4"/>
  <c r="N24" i="4"/>
  <c r="E30" i="4"/>
  <c r="N34" i="4"/>
  <c r="P5" i="4"/>
  <c r="N31" i="4"/>
  <c r="P19" i="4"/>
  <c r="N22" i="4"/>
  <c r="E13" i="4"/>
  <c r="N13" i="4"/>
  <c r="E32" i="4"/>
  <c r="N2" i="4"/>
  <c r="E17" i="4"/>
  <c r="N23" i="4"/>
  <c r="E8" i="4"/>
  <c r="E18" i="4"/>
  <c r="E34" i="4"/>
  <c r="N19" i="4"/>
  <c r="P6" i="4"/>
  <c r="P27" i="4"/>
  <c r="P7" i="4"/>
  <c r="P8" i="4"/>
  <c r="E14" i="4"/>
  <c r="E36" i="4"/>
  <c r="E27" i="4"/>
  <c r="E12" i="4"/>
  <c r="E33" i="4"/>
  <c r="P29" i="4"/>
  <c r="E31" i="4"/>
  <c r="E28" i="4"/>
  <c r="E4" i="4"/>
  <c r="K2" i="10"/>
  <c r="K5" i="10"/>
  <c r="K7" i="10"/>
  <c r="K8" i="10"/>
  <c r="K9" i="10"/>
  <c r="K10" i="10"/>
  <c r="K12" i="10"/>
  <c r="K3" i="10"/>
  <c r="K4" i="10"/>
  <c r="K11" i="10"/>
  <c r="K13" i="10"/>
  <c r="K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AD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AE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sharedStrings.xml><?xml version="1.0" encoding="utf-8"?>
<sst xmlns="http://schemas.openxmlformats.org/spreadsheetml/2006/main" count="1914" uniqueCount="915">
  <si>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</si>
  <si>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</si>
  <si>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</si>
  <si>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</si>
  <si>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</si>
  <si>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</si>
  <si>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</si>
  <si>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</rPr>
      <t>。
三、红色sheet内容，请按此模板为准，如需修改，请修改后添加到修改内容记录里。</t>
    </r>
    <r>
      <rPr>
        <sz val="11"/>
        <color theme="1"/>
        <rFont val="DengXian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</si>
  <si>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</si>
  <si>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</si>
  <si>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</si>
  <si>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</si>
  <si>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</si>
  <si>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</si>
  <si>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</si>
  <si>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</si>
  <si>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</si>
  <si>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</si>
  <si>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</si>
  <si>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</si>
  <si>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</si>
  <si>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2022年12月2号</t>
  </si>
  <si>
    <t>1、更新优化网络设备上传表内容（型号列、产品线列、设备业务类型、设备标牌功率、资产原值、到货时间）
2、更新优化网络设备导入表内容（产品线列、设备业务类型、设备标牌功率、资产原值、到货时间）
3、0号数据表（堆叠后名称/M-LAG（）：列数据内容不能全部为空）
4、0号表数据表内容要求：（CPU列、U位置、机架、设备高度等列）清空前后空字符串或者忽略错误，否则会出现数据生成不出来的情况。</t>
  </si>
  <si>
    <t>2022年12月8号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</si>
  <si>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</si>
  <si>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</si>
  <si>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</si>
  <si>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</si>
  <si>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</si>
  <si>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</si>
  <si>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</si>
  <si>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</si>
  <si>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</si>
  <si>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</si>
  <si>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</si>
  <si>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</si>
  <si>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51" type="noConversion"/>
  </si>
  <si>
    <t>资源池</t>
  </si>
  <si>
    <t>郑州3</t>
  </si>
  <si>
    <t>省份</t>
  </si>
  <si>
    <t>河南</t>
  </si>
  <si>
    <t>市</t>
  </si>
  <si>
    <t>郑州</t>
  </si>
  <si>
    <t>工期</t>
  </si>
  <si>
    <t>1期</t>
  </si>
  <si>
    <t>项目</t>
    <phoneticPr fontId="51" type="noConversion"/>
  </si>
  <si>
    <t>业务类型</t>
    <phoneticPr fontId="51" type="noConversion"/>
  </si>
  <si>
    <t>公有云</t>
    <phoneticPr fontId="51" type="noConversion"/>
  </si>
  <si>
    <t>公有云/混合云/专享云/私有云</t>
    <phoneticPr fontId="51" type="noConversion"/>
  </si>
  <si>
    <t>需从云调中查询相应的机房信息，因项目可能涉及多个机房，故用变量替换</t>
    <phoneticPr fontId="51" type="noConversion"/>
  </si>
  <si>
    <t>设备到货时间</t>
  </si>
  <si>
    <t>2022-11-10</t>
  </si>
  <si>
    <t>问监理</t>
    <phoneticPr fontId="51" type="noConversion"/>
  </si>
  <si>
    <t>机柜机位数</t>
    <phoneticPr fontId="51" type="noConversion"/>
  </si>
  <si>
    <t>机架的U位数，看设计图纸</t>
  </si>
  <si>
    <t>电力输入形式</t>
  </si>
  <si>
    <t>双路UPS</t>
  </si>
  <si>
    <t>问设计院</t>
  </si>
  <si>
    <t>机柜规格（A）</t>
  </si>
  <si>
    <t>PDU总容量</t>
  </si>
  <si>
    <t>机柜功率</t>
    <phoneticPr fontId="51" type="noConversion"/>
  </si>
  <si>
    <t>4.8KW</t>
    <phoneticPr fontId="51" type="noConversion"/>
  </si>
  <si>
    <t>编码缩写</t>
    <phoneticPr fontId="51" type="noConversion"/>
  </si>
  <si>
    <t>HAZZ</t>
  </si>
  <si>
    <t>河南HA,湖南HN,海南HI,详见01.天翼云科技有限公司数据机房数据设备命名规范v2.5.4</t>
  </si>
  <si>
    <t>SNMP/NTP-1</t>
  </si>
  <si>
    <t>10.13.1.136</t>
  </si>
  <si>
    <t>云调采集机-1</t>
  </si>
  <si>
    <t>SNMP/NTP-2</t>
  </si>
  <si>
    <t>10.13.1.137</t>
  </si>
  <si>
    <t>云调采集机-2</t>
  </si>
  <si>
    <t>类别</t>
    <phoneticPr fontId="51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</si>
  <si>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</si>
  <si>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</si>
  <si>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</si>
  <si>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</si>
  <si>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</si>
  <si>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</si>
  <si>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</si>
  <si>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配对列</t>
  </si>
  <si>
    <t>配对列判断-服务器和网络公式不同</t>
  </si>
  <si>
    <t>云调库中对应型号</t>
  </si>
  <si>
    <t>产品线</t>
  </si>
  <si>
    <t>设备业务类型</t>
    <phoneticPr fontId="51" type="noConversion"/>
  </si>
  <si>
    <t>CPU</t>
    <phoneticPr fontId="51" type="noConversion"/>
  </si>
  <si>
    <t>内存</t>
  </si>
  <si>
    <t>资产原值（除税价）</t>
  </si>
  <si>
    <t>实际功率(W)</t>
  </si>
  <si>
    <t>设备版本号</t>
    <phoneticPr fontId="51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</si>
  <si>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</si>
  <si>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</si>
  <si>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</si>
  <si>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</si>
  <si>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</si>
  <si>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</si>
  <si>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弹性计算产品线</t>
    <phoneticPr fontId="51" type="noConversion"/>
  </si>
  <si>
    <t>业务集群宿主机</t>
  </si>
  <si>
    <t>2C38核</t>
    <phoneticPr fontId="51" type="noConversion"/>
  </si>
  <si>
    <t>16*64GB</t>
    <phoneticPr fontId="51" type="noConversion"/>
  </si>
  <si>
    <t>550W</t>
    <phoneticPr fontId="51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</si>
  <si>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</si>
  <si>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</si>
  <si>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</si>
  <si>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</si>
  <si>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</si>
  <si>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物理裸机</t>
  </si>
  <si>
    <t>2C28核</t>
    <phoneticPr fontId="51" type="noConversion"/>
  </si>
  <si>
    <t>16*32GB</t>
    <phoneticPr fontId="51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</si>
  <si>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</si>
  <si>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</si>
  <si>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</si>
  <si>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</si>
  <si>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</si>
  <si>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</si>
  <si>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</si>
  <si>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</si>
  <si>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</si>
  <si>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</si>
  <si>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</si>
  <si>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存储服务器</t>
  </si>
  <si>
    <t>2C64核</t>
    <phoneticPr fontId="51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</si>
  <si>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</si>
  <si>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</si>
  <si>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</si>
  <si>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51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</si>
  <si>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</si>
  <si>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</si>
  <si>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</si>
  <si>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</si>
  <si>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</si>
  <si>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51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</si>
  <si>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</si>
  <si>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</si>
  <si>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</si>
  <si>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</si>
  <si>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</si>
  <si>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</si>
  <si>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</si>
  <si>
    <t>2C32核</t>
    <phoneticPr fontId="51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</si>
  <si>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</si>
  <si>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</si>
  <si>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</si>
  <si>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12</t>
  </si>
  <si>
    <t>抗Ddos服务器</t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</si>
  <si>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</si>
  <si>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</si>
  <si>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</si>
  <si>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</si>
  <si>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</si>
  <si>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</si>
  <si>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</si>
  <si>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20000</t>
    <phoneticPr fontId="51" type="noConversion"/>
  </si>
  <si>
    <t>150W</t>
    <phoneticPr fontId="51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</si>
  <si>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</si>
  <si>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</si>
  <si>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</si>
  <si>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</si>
  <si>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25Gleaf交换机（宿主机+存储）</t>
  </si>
  <si>
    <t>S6825-54HF</t>
  </si>
  <si>
    <t>25Gleaf交换机（功能区）</t>
  </si>
  <si>
    <t>管理核心交换机</t>
  </si>
  <si>
    <t>万兆交换机：48×10GE 光口＋6×40GE 光口，支持堆叠,支持IPv6</t>
  </si>
  <si>
    <t>S6900-54HQF-F</t>
  </si>
  <si>
    <t>千兆管理交换机（业务区）</t>
  </si>
  <si>
    <t>千兆交换机：48×GE电口＋4×10GE光口，支持堆叠,支持IPv6</t>
  </si>
  <si>
    <t>S5554S-EI-D</t>
  </si>
  <si>
    <t>7</t>
  </si>
  <si>
    <t>千兆管理交换机（功能区）</t>
  </si>
  <si>
    <t>千兆带外管理交换机</t>
  </si>
  <si>
    <t>大客户专线接入交换机</t>
  </si>
  <si>
    <t>串口交换机</t>
  </si>
  <si>
    <t>支持console口管理,48个console端口（含端口转换模块),至少2个GE光口（单模）,支持IPv6</t>
  </si>
  <si>
    <t>华讯</t>
  </si>
  <si>
    <t>ACS8000</t>
  </si>
  <si>
    <t>业务防火墙</t>
  </si>
  <si>
    <t>200G，A档集采防火墙</t>
  </si>
  <si>
    <t>M9010</t>
  </si>
  <si>
    <t>管理防火墙</t>
  </si>
  <si>
    <t>40G，C档集采防火墙</t>
  </si>
  <si>
    <t>SecPath F5000-M</t>
  </si>
  <si>
    <t>13</t>
  </si>
  <si>
    <t>边界交换机</t>
  </si>
  <si>
    <t>万兆业务交换机：48×10GE 光口＋6×40GE 光口，支持堆叠,支持IPv6
支持BGP（OSPF)或策略路由、镜像流量</t>
  </si>
  <si>
    <t>14</t>
  </si>
  <si>
    <t>IPS</t>
  </si>
  <si>
    <t>应用层单向攻击
防护能力80Gbps，16*10GE 端口，支持 IPv6
要具备硬件BYPASS功能</t>
  </si>
  <si>
    <t>T9008-S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</si>
  <si>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</si>
  <si>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</si>
  <si>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</si>
  <si>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</si>
  <si>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</si>
  <si>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</si>
  <si>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</si>
  <si>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</si>
  <si>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</si>
  <si>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</si>
  <si>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</si>
  <si>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</si>
  <si>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</si>
  <si>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</si>
  <si>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</si>
  <si>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</si>
  <si>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</si>
  <si>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</si>
  <si>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</si>
  <si>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</si>
  <si>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</si>
  <si>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</si>
  <si>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</si>
  <si>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</si>
  <si>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</si>
  <si>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</si>
  <si>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</si>
  <si>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</si>
  <si>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</si>
  <si>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</si>
  <si>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</si>
  <si>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</si>
  <si>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</si>
  <si>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</si>
  <si>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</si>
  <si>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</si>
  <si>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</si>
  <si>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</si>
  <si>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</si>
  <si>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</si>
  <si>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</si>
  <si>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</si>
  <si>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</si>
  <si>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</si>
  <si>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</si>
  <si>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</si>
  <si>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</si>
  <si>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</si>
  <si>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</si>
  <si>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</si>
  <si>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</si>
  <si>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</si>
  <si>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</si>
  <si>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</si>
  <si>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</si>
  <si>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</si>
  <si>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</si>
  <si>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</si>
  <si>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</si>
  <si>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</si>
  <si>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</si>
  <si>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</si>
  <si>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</si>
  <si>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</si>
  <si>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</si>
  <si>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</si>
  <si>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</si>
  <si>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</si>
  <si>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</si>
  <si>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</si>
  <si>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</si>
  <si>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系统名称</t>
  </si>
  <si>
    <t>设备标签</t>
  </si>
  <si>
    <t>对应设备清单-配对列</t>
  </si>
  <si>
    <t>堆叠后名称/M-LAG（逻辑名称）</t>
  </si>
  <si>
    <t>设备序列号</t>
  </si>
  <si>
    <t>网管网vlan</t>
  </si>
  <si>
    <t>网管网（包括iLO、ipmi）</t>
  </si>
  <si>
    <t>掩码</t>
  </si>
  <si>
    <t>网关</t>
  </si>
  <si>
    <t>U位置</t>
  </si>
  <si>
    <t>机架</t>
  </si>
  <si>
    <t>设备高度</t>
  </si>
  <si>
    <t>角色</t>
  </si>
  <si>
    <t>堆叠/M-LAG/热备</t>
  </si>
  <si>
    <t>核心交换机-01</t>
  </si>
  <si>
    <t>HAZZ-122-4-01-A1P1-CSW-H12508-12U06</t>
  </si>
  <si>
    <t>255.255.255.128</t>
  </si>
  <si>
    <t>独立</t>
  </si>
  <si>
    <t>核心交换机-02</t>
  </si>
  <si>
    <t>HAZZ-122-4-03-A1P1-CSW-H12508-12U06</t>
  </si>
  <si>
    <t>业务防火墙-1</t>
  </si>
  <si>
    <t>HAZZ-122-4-04-A1P1-CFW-HM9010-20U06</t>
  </si>
  <si>
    <t>H1</t>
  </si>
  <si>
    <t>业务防火墙-2</t>
  </si>
  <si>
    <t>HAZZ-122-4-05-A1P1-CFW-HM9010-20U06</t>
  </si>
  <si>
    <t>H2</t>
  </si>
  <si>
    <t>IPS-1</t>
  </si>
  <si>
    <t>HAZZ-122-4-06-A1P1-IPS-HT9008-13U06</t>
  </si>
  <si>
    <t>IPS-2</t>
  </si>
  <si>
    <t>HAZZ-122-4-07-A1P1-IPS-HT9008-13U06</t>
  </si>
  <si>
    <t>边界交换机-1</t>
  </si>
  <si>
    <t>HAZZ-122-4-01-A1P1-ASW-H6900-01U40</t>
  </si>
  <si>
    <t>M1</t>
  </si>
  <si>
    <t>边界交换机-2</t>
  </si>
  <si>
    <t>HAZZ-122-4-03-A1P1-ASW-H6900-01U40</t>
  </si>
  <si>
    <t>M2</t>
  </si>
  <si>
    <t>边界交换机-3</t>
  </si>
  <si>
    <t>HAZZ-122-4-04-A1P1-ASW-H6900-01U40</t>
  </si>
  <si>
    <t>边界交换机-4</t>
  </si>
  <si>
    <t>HAZZ-122-4-05-A1P1-ASW-H6900-01U40</t>
  </si>
  <si>
    <t>大客户专线接入交换机-1</t>
  </si>
  <si>
    <t>HAZZ-122-4-06-A1P1-ASW-H6900-01U37</t>
  </si>
  <si>
    <t>堆叠1</t>
  </si>
  <si>
    <t>大客户专线接入交换机-2</t>
  </si>
  <si>
    <t>HAZZ-122-4-07-A1P1-ASW-H6900-01U37</t>
  </si>
  <si>
    <t>堆叠2</t>
  </si>
  <si>
    <t>25Gleaf交换机（宿主机+存储）-1</t>
  </si>
  <si>
    <t>HAZZ-122-3-01-A1P1-ASW-H6825-01U40</t>
  </si>
  <si>
    <t>25Gleaf交换机（宿主机+存储）-2</t>
  </si>
  <si>
    <t>HAZZ-122-3-02-A1P1-ASW-H6825-01U40</t>
  </si>
  <si>
    <t>25Gleaf交换机（宿主机+存储）-3</t>
  </si>
  <si>
    <t>HAZZ-122-3-04-A1P1-ASW-H6825-01U40</t>
  </si>
  <si>
    <t>25Gleaf交换机（宿主机+存储）-4</t>
  </si>
  <si>
    <t>HAZZ-122-3-05-A1P1-ASW-H6825-01U40</t>
  </si>
  <si>
    <t>25Gleaf交换机（功能区）-1</t>
  </si>
  <si>
    <t>HAZZ-122-3-07-A1P1-ASW-H6825-01U40</t>
  </si>
  <si>
    <t>25Gleaf交换机（功能区）-2</t>
  </si>
  <si>
    <t>HAZZ-122-3-08-A1P1-ASW-H6825-01U40</t>
  </si>
  <si>
    <t>25Gleaf交换机（功能区）-3</t>
  </si>
  <si>
    <t>HAZZ-122-3-07-A1P1-ASW-H6825-01U37</t>
  </si>
  <si>
    <t>25Gleaf交换机（功能区）-4</t>
  </si>
  <si>
    <t>HAZZ-122-3-08-A1P1-ASW-H6825-01U37</t>
  </si>
  <si>
    <t>25Gleaf交换机（裸金属）-1</t>
  </si>
  <si>
    <t>HAZZ-122-4-08-A1P1-ASW-RJ6510-01U40</t>
  </si>
  <si>
    <t>25Gleaf交换机（裸金属）-2</t>
  </si>
  <si>
    <t>HAZZ-122-4-09-A1P1-ASW-RJ6510-01U40</t>
  </si>
  <si>
    <t>管理核心交换机-1</t>
  </si>
  <si>
    <t>HAZZ-122-4-06-A1P1-MCSW-H6900-01U40</t>
    <phoneticPr fontId="51" type="noConversion"/>
  </si>
  <si>
    <t>管理核心交换机-2</t>
  </si>
  <si>
    <t>HAZZ-122-4-07-A1P1-MCSW-H6900-01U40</t>
  </si>
  <si>
    <t>管理防火墙-1</t>
  </si>
  <si>
    <t>HAZZ-122-4-01-A1P1-MFW-HF5000-02U36</t>
  </si>
  <si>
    <t>管理防火墙-2</t>
  </si>
  <si>
    <t>HAZZ-122-4-03-A1P1-MFW-HF5000-02U36</t>
  </si>
  <si>
    <t>千兆管理交换机（业务区）-1</t>
  </si>
  <si>
    <t>HAZZ-122-4-08-A1P1-ASW-H5554-01U37</t>
  </si>
  <si>
    <t>千兆管理交换机（业务区）-2</t>
  </si>
  <si>
    <t>HAZZ-122-4-09-A1P1-ASW-H5554-01U37</t>
  </si>
  <si>
    <t>千兆管理交换机（业务区）-3</t>
  </si>
  <si>
    <t>HAZZ-122-3-04-A1P1-ASW-H5554-01U37</t>
  </si>
  <si>
    <t>千兆管理交换机（业务区）-4</t>
  </si>
  <si>
    <t>HAZZ-122-3-05-A1P1-ASW-H5554-01U37</t>
  </si>
  <si>
    <t>千兆管理交换机（功能区）-1</t>
  </si>
  <si>
    <t>HAZZ-122-3-07-A1P1-ASW-H5554-01U34</t>
  </si>
  <si>
    <t>千兆管理交换机（功能区）-2</t>
  </si>
  <si>
    <t>HAZZ-122-3-08-A1P1-ASW-H5554-01U34</t>
  </si>
  <si>
    <t>千兆带外管理交换机-1</t>
  </si>
  <si>
    <t>HAZZ-122-4-10-A1P1-MSW-H5554-01U40</t>
  </si>
  <si>
    <t>千兆带外管理交换机-2</t>
  </si>
  <si>
    <t>HAZZ-122-3-03-A1P1-MSW-H5554-01U40</t>
  </si>
  <si>
    <t>千兆带外管理交换机-3</t>
  </si>
  <si>
    <t>HAZZ-122-3-06-A1P1-MSW-H5554-01U37</t>
  </si>
  <si>
    <t>业务网管VLAN</t>
  </si>
  <si>
    <t>业务网管IP</t>
  </si>
  <si>
    <t>管理网Prefix</t>
  </si>
  <si>
    <t>业务网管网关</t>
  </si>
  <si>
    <t>计算内网网段vlan</t>
  </si>
  <si>
    <t>计算内网网段IP</t>
  </si>
  <si>
    <t>计算内网Prefix</t>
  </si>
  <si>
    <t>存储外网网段vlan</t>
  </si>
  <si>
    <t>存储外网网段IP</t>
  </si>
  <si>
    <t>存储外网Prefix</t>
  </si>
  <si>
    <t>存储内网网段vlan</t>
  </si>
  <si>
    <t>存储内网网段IP</t>
  </si>
  <si>
    <t>存储内网Prefix</t>
  </si>
  <si>
    <t>公网测试地址vlan</t>
  </si>
  <si>
    <t>公网测试地址IP</t>
  </si>
  <si>
    <t>CN2测试地址vlan</t>
  </si>
  <si>
    <t>CN2测试地址IP</t>
  </si>
  <si>
    <t>存储转发网测试地址vlan</t>
  </si>
  <si>
    <t>存储转发网测试地址IP</t>
  </si>
  <si>
    <t>硬盘信息</t>
  </si>
  <si>
    <t>网卡信息</t>
  </si>
  <si>
    <t>raid</t>
  </si>
  <si>
    <t>OS</t>
  </si>
  <si>
    <t>操作系统
用户名/密码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</si>
  <si>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</si>
  <si>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</si>
  <si>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</si>
  <si>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</si>
  <si>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</si>
  <si>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</si>
  <si>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</si>
  <si>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</si>
  <si>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</si>
  <si>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</si>
  <si>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</si>
  <si>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</si>
  <si>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</si>
  <si>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</si>
  <si>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</si>
  <si>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</si>
  <si>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</si>
  <si>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</si>
  <si>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</si>
  <si>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</si>
  <si>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</si>
  <si>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</si>
  <si>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</si>
  <si>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</si>
  <si>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</si>
  <si>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</si>
  <si>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</si>
  <si>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</si>
  <si>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</si>
  <si>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</si>
  <si>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</si>
  <si>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</si>
  <si>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</si>
  <si>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</si>
  <si>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</si>
  <si>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</si>
  <si>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</si>
  <si>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</si>
  <si>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</si>
  <si>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</si>
  <si>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</si>
  <si>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</si>
  <si>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</si>
  <si>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</si>
  <si>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</si>
  <si>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</si>
  <si>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</si>
  <si>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</si>
  <si>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</si>
  <si>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</si>
  <si>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</si>
  <si>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</si>
  <si>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</si>
  <si>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</si>
  <si>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</si>
  <si>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</si>
  <si>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</si>
  <si>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</si>
  <si>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</si>
  <si>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</si>
  <si>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</si>
  <si>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</si>
  <si>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</si>
  <si>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</si>
  <si>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</si>
  <si>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</si>
  <si>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</si>
  <si>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</si>
  <si>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</si>
  <si>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</si>
  <si>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</si>
  <si>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</si>
  <si>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</si>
  <si>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</si>
  <si>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</si>
  <si>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</si>
  <si>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</si>
  <si>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</si>
  <si>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</si>
  <si>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</si>
  <si>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</si>
  <si>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</si>
  <si>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</si>
  <si>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</si>
  <si>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</si>
  <si>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</si>
  <si>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</si>
  <si>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</si>
  <si>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</si>
  <si>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</si>
  <si>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</si>
  <si>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</si>
  <si>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</si>
  <si>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</si>
  <si>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</si>
  <si>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</si>
  <si>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</si>
  <si>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</si>
  <si>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</si>
  <si>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</si>
  <si>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</si>
  <si>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</si>
  <si>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</si>
  <si>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</si>
  <si>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</si>
  <si>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</si>
  <si>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</si>
  <si>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</si>
  <si>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</si>
  <si>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</si>
  <si>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</si>
  <si>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</si>
  <si>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</si>
  <si>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</si>
  <si>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</si>
  <si>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</si>
  <si>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</si>
  <si>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</si>
  <si>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</si>
  <si>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</si>
  <si>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</si>
  <si>
    <t>HAZZ-122-3-05-A1P1-SEV-R5300G4-02U18</t>
  </si>
  <si>
    <t>11.101.96.22</t>
  </si>
  <si>
    <t>10.20.42.30</t>
  </si>
  <si>
    <t>文件存储（网关）服务器-2</t>
  </si>
  <si>
    <t>HAZZ-122-3-06-A1P1-SEV-R5300G4-02U18</t>
  </si>
  <si>
    <t>11.101.96.23</t>
  </si>
  <si>
    <t>10.20.42.31</t>
  </si>
  <si>
    <t>文件存储（管理）服务器-1</t>
  </si>
  <si>
    <t>HAZZ-122-3-05-A1P1-SEV-R5300G4-02U15</t>
  </si>
  <si>
    <t>11.101.96.24</t>
  </si>
  <si>
    <t>10.20.42.32</t>
  </si>
  <si>
    <t>文件存储（管理）服务器-2</t>
  </si>
  <si>
    <t>HAZZ-122-3-06-A1P1-SEV-R5300G4-02U15</t>
  </si>
  <si>
    <t>11.101.96.25</t>
  </si>
  <si>
    <t>10.20.42.33</t>
  </si>
  <si>
    <t>文件存储（存储）服务器-1</t>
  </si>
  <si>
    <t>HAZZ-122-3-05-A1P1-SEV-R5300G4-02U12</t>
  </si>
  <si>
    <t>11.101.96.26</t>
  </si>
  <si>
    <t>10.20.42.34</t>
  </si>
  <si>
    <t>文件存储（存储）服务器-2</t>
  </si>
  <si>
    <t>HAZZ-122-3-06-A1P1-SEV-R5300G4-02U06</t>
  </si>
  <si>
    <t>11.101.96.27</t>
  </si>
  <si>
    <t>10.20.42.35</t>
  </si>
  <si>
    <t>文件存储（存储）服务器-3</t>
  </si>
  <si>
    <t>HAZZ-122-3-06-A1P1-SEV-R5300G4-02U09</t>
  </si>
  <si>
    <t>11.101.96.28</t>
  </si>
  <si>
    <t>10.20.42.36</t>
  </si>
  <si>
    <t>文件存储（存储）服务器-4</t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</si>
  <si>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</si>
  <si>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</si>
  <si>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</si>
  <si>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</si>
  <si>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</si>
  <si>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</si>
  <si>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</si>
  <si>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</si>
  <si>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</si>
  <si>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</si>
  <si>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</si>
  <si>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</si>
  <si>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</si>
  <si>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</si>
  <si>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</si>
  <si>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</si>
  <si>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</si>
  <si>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</si>
  <si>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</si>
  <si>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</si>
  <si>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</si>
  <si>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</si>
  <si>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</si>
  <si>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</si>
  <si>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</si>
  <si>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</si>
  <si>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</si>
  <si>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</si>
  <si>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</si>
  <si>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</si>
  <si>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</si>
  <si>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</si>
  <si>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</si>
  <si>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</si>
  <si>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</si>
  <si>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</si>
  <si>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</si>
  <si>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0.0.0.0</t>
  </si>
  <si>
    <t>10.20.42.46</t>
  </si>
  <si>
    <t>抗DDOS服务器-2</t>
  </si>
  <si>
    <t>HAZZ-122-4-09-A1P1-SEV-R5300G4-02U15</t>
  </si>
  <si>
    <t>10.20.42.47</t>
  </si>
  <si>
    <t>抗DDOS服务器-3</t>
  </si>
  <si>
    <t>HAZZ-122-4-10-A1P1-SEV-R5300G4-02U15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</si>
  <si>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</si>
  <si>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</si>
  <si>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</si>
  <si>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</si>
  <si>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</si>
  <si>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</si>
  <si>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</si>
  <si>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</si>
  <si>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</si>
  <si>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</si>
  <si>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</si>
  <si>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</si>
  <si>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</si>
  <si>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</si>
  <si>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</si>
  <si>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</si>
  <si>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</si>
  <si>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</si>
  <si>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</si>
  <si>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</si>
  <si>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</si>
  <si>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</si>
  <si>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</si>
  <si>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</si>
  <si>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</si>
  <si>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</si>
  <si>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</si>
  <si>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</si>
  <si>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</si>
  <si>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</si>
  <si>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</si>
  <si>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</si>
  <si>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</si>
  <si>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</si>
  <si>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</si>
  <si>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</si>
  <si>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</si>
  <si>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</si>
  <si>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</si>
  <si>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</si>
  <si>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</si>
  <si>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</si>
  <si>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</si>
  <si>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</si>
  <si>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</si>
  <si>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</si>
  <si>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</si>
  <si>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</si>
  <si>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</si>
  <si>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</si>
  <si>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</si>
  <si>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</si>
  <si>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</si>
  <si>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</si>
  <si>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</si>
  <si>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</si>
  <si>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</si>
  <si>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</si>
  <si>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</si>
  <si>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</si>
  <si>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</si>
  <si>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</si>
  <si>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</si>
  <si>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</si>
  <si>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</si>
  <si>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</si>
  <si>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</si>
  <si>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</si>
  <si>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</si>
  <si>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</si>
  <si>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</si>
  <si>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</si>
  <si>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</si>
  <si>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</si>
  <si>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</si>
  <si>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</si>
  <si>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</si>
  <si>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</si>
  <si>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</si>
  <si>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</si>
  <si>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</si>
  <si>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</si>
  <si>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</si>
  <si>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</si>
  <si>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</si>
  <si>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</si>
  <si>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</si>
  <si>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</si>
  <si>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</si>
  <si>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</si>
  <si>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</si>
  <si>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</si>
  <si>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</si>
  <si>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</si>
  <si>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</si>
  <si>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</si>
  <si>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</si>
  <si>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</si>
  <si>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</si>
  <si>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</si>
  <si>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</si>
  <si>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</si>
  <si>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</si>
  <si>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</si>
  <si>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</si>
  <si>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</si>
  <si>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</si>
  <si>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</si>
  <si>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</si>
  <si>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</si>
  <si>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</si>
  <si>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</si>
  <si>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</si>
  <si>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</si>
  <si>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</si>
  <si>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</si>
  <si>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</si>
  <si>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</si>
  <si>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</si>
  <si>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</si>
  <si>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</si>
  <si>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</si>
  <si>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</si>
  <si>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</si>
  <si>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</si>
  <si>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</si>
  <si>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</si>
  <si>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</si>
  <si>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</si>
  <si>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</si>
  <si>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</si>
  <si>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</si>
  <si>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</si>
  <si>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</si>
  <si>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</si>
  <si>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</si>
  <si>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</si>
  <si>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</si>
  <si>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</si>
  <si>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</si>
  <si>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</si>
  <si>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</si>
  <si>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</si>
  <si>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</si>
  <si>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</si>
  <si>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</si>
  <si>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</si>
  <si>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</si>
  <si>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</si>
  <si>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</si>
  <si>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</si>
  <si>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</si>
  <si>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</si>
  <si>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</si>
  <si>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</si>
  <si>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</si>
  <si>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</si>
  <si>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</si>
  <si>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</si>
  <si>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</si>
  <si>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</si>
  <si>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</si>
  <si>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</si>
  <si>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集群</t>
  </si>
  <si>
    <t>资源类型</t>
  </si>
  <si>
    <t>设备编码</t>
  </si>
  <si>
    <t>管理地址</t>
  </si>
  <si>
    <t>VLAN</t>
  </si>
  <si>
    <t>用途</t>
  </si>
  <si>
    <t>集群1</t>
  </si>
  <si>
    <t>物理服务器</t>
  </si>
  <si>
    <t>HNCZ-212-B18-MSW-RGS5750-1U36</t>
  </si>
  <si>
    <t>1.1.1.1</t>
  </si>
  <si>
    <t>1008~1010,1001</t>
  </si>
  <si>
    <t>物理位置</t>
  </si>
  <si>
    <t>细分产品线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</si>
  <si>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</si>
  <si>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</si>
  <si>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</si>
  <si>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</si>
  <si>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</si>
  <si>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</si>
  <si>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</si>
  <si>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</si>
  <si>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</si>
  <si>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</si>
  <si>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</si>
  <si>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</si>
  <si>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1. 网卡bond绑定：无特殊要求时，业务网成员口需要分布在不同的PCI网卡上；具体参照总则</t>
  </si>
  <si>
    <t>2. 网卡bond模式：网元节点业务bond为mode2；其余均为mode4；KVM管理节点为mode1</t>
  </si>
  <si>
    <t>3. CN2配置4.4.0.0/16网段的测试地址</t>
  </si>
  <si>
    <t>4. 管理网地址规划从每段地址的第11个开始，前10个地址预留</t>
  </si>
  <si>
    <t>网络划分</t>
  </si>
  <si>
    <t>bond模式</t>
  </si>
  <si>
    <t>bond名字</t>
  </si>
  <si>
    <t>vlan TAG</t>
  </si>
  <si>
    <t>交换机VLAN</t>
  </si>
  <si>
    <t>MTU</t>
  </si>
  <si>
    <t>网卡速率</t>
  </si>
  <si>
    <t>物理网卡</t>
  </si>
  <si>
    <t>对应leaf交换机类型</t>
  </si>
  <si>
    <t>对应POD</t>
  </si>
  <si>
    <t>宿主机/GPU服务器</t>
  </si>
  <si>
    <t>计算交换机</t>
  </si>
  <si>
    <t>业务POD
server-leaf</t>
  </si>
  <si>
    <t>OpenStack管理</t>
  </si>
  <si>
    <t>mode6</t>
  </si>
  <si>
    <t>bond0.150</t>
  </si>
  <si>
    <t>trunk 150-199/native 4000</t>
  </si>
  <si>
    <t>千兆</t>
  </si>
  <si>
    <t>千兆1、千兆2</t>
  </si>
  <si>
    <t>计算内网</t>
  </si>
  <si>
    <t>mode4</t>
  </si>
  <si>
    <t>bond1</t>
  </si>
  <si>
    <t>NA</t>
  </si>
  <si>
    <t>access 301</t>
  </si>
  <si>
    <t xml:space="preserve">万兆/25G </t>
  </si>
  <si>
    <t>pci1port1、pci2port1</t>
  </si>
  <si>
    <t>存储外网</t>
  </si>
  <si>
    <t>bond2</t>
  </si>
  <si>
    <t>access 300</t>
  </si>
  <si>
    <t>pci1port2、pci2port2</t>
  </si>
  <si>
    <t>存储/全闪服务器</t>
  </si>
  <si>
    <t>存储交换机</t>
  </si>
  <si>
    <t>存储管理</t>
  </si>
  <si>
    <t>bond0.151</t>
  </si>
  <si>
    <t>存储内网</t>
  </si>
  <si>
    <t>access 302</t>
  </si>
  <si>
    <t>文件存储网关服务器（需要在一组leaf下）</t>
  </si>
  <si>
    <t>pci1port1、pci2port1、pci3port1、pci4port1</t>
  </si>
  <si>
    <t>pci1port2、pci2port2、pci3port2、pci4port2</t>
  </si>
  <si>
    <t>文件存储管理服务器（属于计算节点，需要在一组leaf下）</t>
  </si>
  <si>
    <t>CN2网</t>
  </si>
  <si>
    <t>bond0.199</t>
  </si>
  <si>
    <t>弹性裸金属服务器（基础版，无存储网关）</t>
  </si>
  <si>
    <t>弹性裸金属交换机</t>
  </si>
  <si>
    <t>OpenStack管理（板载）</t>
  </si>
  <si>
    <t>OpenStack管理（智能网卡）</t>
  </si>
  <si>
    <t>千兆1</t>
  </si>
  <si>
    <t>bond1.301</t>
  </si>
  <si>
    <t>trunk 301,309</t>
  </si>
  <si>
    <t>25G</t>
  </si>
  <si>
    <t>裸机部署网</t>
  </si>
  <si>
    <t>bond1.309</t>
  </si>
  <si>
    <t>弹性裸金属服务器（标准版，和存储网关同leaf）</t>
  </si>
  <si>
    <t>trunk 301,303,309</t>
  </si>
  <si>
    <t>裸金属存储转发网</t>
  </si>
  <si>
    <t>bond1.303</t>
  </si>
  <si>
    <t>弹性裸金属存储网关服务器（对接商用卡智能裸金属）</t>
  </si>
  <si>
    <t>Openstack管理</t>
  </si>
  <si>
    <t>access 303</t>
  </si>
  <si>
    <t>pci1port1、pci1port2</t>
  </si>
  <si>
    <t>pci2port1、pci2port2</t>
  </si>
  <si>
    <t>bond3</t>
  </si>
  <si>
    <t>pci3port1、pci3port2
pci4port1、pci4port2</t>
  </si>
  <si>
    <t>弹性裸金属存储网关服务器（对接自研卡智能裸金属）</t>
  </si>
  <si>
    <t>pci1port1、pci1port2
pci2port1、pci2port2</t>
  </si>
  <si>
    <t>网元服务器（标准部署）</t>
  </si>
  <si>
    <t>网元交换机</t>
  </si>
  <si>
    <t>云功能POD
service-leaf</t>
  </si>
  <si>
    <t>mode2</t>
  </si>
  <si>
    <t>pci1port1、pci2port1、pci1port2、pci2port2</t>
  </si>
  <si>
    <t>网元外（公网）</t>
  </si>
  <si>
    <t>access 200</t>
  </si>
  <si>
    <t>pci3port1、pci3port2</t>
  </si>
  <si>
    <t>网元服务器（小型化部署）</t>
  </si>
  <si>
    <t>mode1</t>
  </si>
  <si>
    <t>trunk301,331-346</t>
  </si>
  <si>
    <t>bond2.200</t>
  </si>
  <si>
    <t>trunk200,211-218,
221-228</t>
  </si>
  <si>
    <t>pci3port2、pci4port2</t>
  </si>
  <si>
    <t>pci3port1、pci4port1</t>
  </si>
  <si>
    <t>对象存储网关服务器</t>
  </si>
  <si>
    <t>对象网关交换机</t>
  </si>
  <si>
    <t>trunk 300-301</t>
  </si>
  <si>
    <t>bond1.300</t>
  </si>
  <si>
    <t>管理服务器(KVM管理服务器全用mode1)</t>
  </si>
  <si>
    <t>管理交换机</t>
  </si>
  <si>
    <t>trunk 300-301,309</t>
  </si>
  <si>
    <t>万兆</t>
  </si>
  <si>
    <t>trunk 200</t>
  </si>
  <si>
    <t>DMZ业务接入网</t>
  </si>
  <si>
    <t>bond2.209</t>
  </si>
  <si>
    <t>trunk 209</t>
  </si>
  <si>
    <t>AGW/SDWAN网关服务器、云网关及安全服务器</t>
  </si>
  <si>
    <t>Bridge Name</t>
  </si>
  <si>
    <t>os_manage</t>
  </si>
  <si>
    <t>storage_manage</t>
  </si>
  <si>
    <t>zabbix_eShield</t>
  </si>
  <si>
    <t>虚拟机名称</t>
  </si>
  <si>
    <t>宿主机</t>
  </si>
  <si>
    <t>账户密码</t>
  </si>
  <si>
    <t>公网IP</t>
  </si>
  <si>
    <t>os_manage/21</t>
  </si>
  <si>
    <t>storage_manage/22</t>
  </si>
  <si>
    <t>zabbix_eShield/23</t>
  </si>
  <si>
    <t>sdn_manage</t>
  </si>
  <si>
    <t>CN2/25</t>
  </si>
  <si>
    <t>150/170</t>
  </si>
  <si>
    <t>151/171</t>
  </si>
  <si>
    <t>153/173</t>
  </si>
  <si>
    <t>hbwh-yum-server</t>
  </si>
  <si>
    <t>KVM01</t>
  </si>
  <si>
    <t>8c32g/5TB</t>
  </si>
  <si>
    <t>root/Ctyun@20220801</t>
  </si>
  <si>
    <t>none</t>
  </si>
  <si>
    <t>30.55.2.</t>
  </si>
  <si>
    <t>11.107.135.</t>
  </si>
  <si>
    <t>11.107.163.</t>
  </si>
  <si>
    <t>11.107.177.</t>
  </si>
  <si>
    <t>hbwh-cobbler-server</t>
  </si>
  <si>
    <t>KVM02</t>
  </si>
  <si>
    <t>8c32g</t>
  </si>
  <si>
    <t>hbwh-nat-server</t>
  </si>
  <si>
    <t>KVM03</t>
  </si>
  <si>
    <t>4c8g</t>
  </si>
  <si>
    <t>hbwh-tiaoban01</t>
  </si>
  <si>
    <t>KVM04</t>
  </si>
  <si>
    <t>hbwh-yundiaosnmp1</t>
  </si>
  <si>
    <t>8C32G/300G</t>
  </si>
  <si>
    <t>hbwh-yundiaosnmp2</t>
  </si>
  <si>
    <t>OS 管理IP</t>
  </si>
  <si>
    <t>管理网关</t>
  </si>
  <si>
    <t>HBWH-403-A1P1-J-07-SEV-ZX5300-02U12</t>
  </si>
  <si>
    <t>11.107.128.17</t>
  </si>
  <si>
    <t>11.107.135.254/21</t>
  </si>
  <si>
    <t>HBWH-403-A1P1-J-07-SEV-ZX5300-02U15</t>
  </si>
  <si>
    <t>11.107.128.18</t>
  </si>
  <si>
    <t>HBWH-403-A1P1-J-08-SEV-ZX5300-02U12</t>
  </si>
  <si>
    <t>11.107.128.19</t>
  </si>
  <si>
    <t>HBWH-403-A1P1-J-08-SEV-ZX5300-02U15</t>
  </si>
  <si>
    <t>11.107.128.20</t>
  </si>
  <si>
    <t>kvm.csv</t>
  </si>
  <si>
    <t>centos76</t>
  </si>
  <si>
    <t>sata</t>
  </si>
  <si>
    <t>yundiao</t>
  </si>
  <si>
    <t>问设计院（双路UPS；双路高压直流；一路市电、一路UPS；一路市电、一路高压直流）</t>
    <phoneticPr fontId="51" type="noConversion"/>
  </si>
  <si>
    <t>设备型号</t>
    <phoneticPr fontId="51" type="noConversion"/>
  </si>
  <si>
    <t>机房</t>
    <phoneticPr fontId="51" type="noConversion"/>
  </si>
  <si>
    <t>机柜</t>
    <phoneticPr fontId="51" type="noConversion"/>
  </si>
  <si>
    <t>备注（如有分区域需添加）</t>
    <phoneticPr fontId="51" type="noConversion"/>
  </si>
  <si>
    <t>型号</t>
    <phoneticPr fontId="51" type="noConversion"/>
  </si>
  <si>
    <t>用途</t>
    <phoneticPr fontId="51" type="noConversion"/>
  </si>
  <si>
    <t>项目名称</t>
    <phoneticPr fontId="51" type="noConversion"/>
  </si>
  <si>
    <t>云调所属机房</t>
    <phoneticPr fontId="51" type="noConversion"/>
  </si>
  <si>
    <t>郑州市高新区枢纽楼数据中心{site_name}机房</t>
    <phoneticPr fontId="51" type="noConversion"/>
  </si>
  <si>
    <t>机架</t>
    <phoneticPr fontId="51" type="noConversion"/>
  </si>
  <si>
    <t>机房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</si>
</sst>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d/mmm/yy;@"/>
    <numFmt numFmtId="177" formatCode="yyyy&quot;年&quot;m&quot;月&quot;d&quot;日&quot;;@"/>
    <numFmt numFmtId="178" formatCode="[$-409]d\-mmm\-yy;@"/>
    <numFmt numFmtId="179" formatCode="0_);[Red]\(0\)"/>
    <numFmt numFmtId="180" formatCode="[$-F800]dddd\,\ mmmm\ dd\,\ yyyy"/>
    <numFmt numFmtId="181" formatCode="yyyy/m/d;@"/>
    <numFmt numFmtId="182" formatCode="0.00_);[Red]\(0.00\)"/>
  </numFmts>
  <fonts count="54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scheme val="minor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color theme="1"/>
      <name val="DengXian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10"/>
      <color theme="1"/>
      <name val="DengXian"/>
      <scheme val="minor"/>
    </font>
    <font>
      <sz val="8"/>
      <color theme="1"/>
      <name val="DengXian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scheme val="minor"/>
    </font>
    <font>
      <sz val="11"/>
      <color rgb="FFFF0000"/>
      <name val="DengXian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scheme val="minor"/>
    </font>
    <font>
      <sz val="11"/>
      <color theme="1"/>
      <name val="DengXian"/>
    </font>
    <font>
      <sz val="10"/>
      <name val="Geneva"/>
      <family val="1"/>
    </font>
    <font>
      <sz val="12"/>
      <color theme="1"/>
      <name val="DengXian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scheme val="minor"/>
    </font>
    <font>
      <sz val="10"/>
      <name val="Arial"/>
      <family val="2"/>
    </font>
    <font>
      <sz val="11"/>
      <color rgb="FF9C0006"/>
      <name val="DengXian"/>
      <scheme val="minor"/>
    </font>
    <font>
      <sz val="11"/>
      <color rgb="FF000000"/>
      <name val="DengXian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 diagonalUp="1">
      <left/>
      <right/>
      <top/>
      <bottom/>
      <diagonal style="thin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0">
    <xf numFmtId="176" fontId="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0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40" fillId="0" borderId="0"/>
    <xf numFmtId="176" fontId="20" fillId="0" borderId="0">
      <alignment vertical="center"/>
    </xf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0" fontId="40" fillId="0" borderId="0"/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19" fillId="0" borderId="0"/>
    <xf numFmtId="176" fontId="42" fillId="0" borderId="0">
      <alignment vertical="top"/>
      <protection locked="0"/>
    </xf>
    <xf numFmtId="176" fontId="41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/>
    <xf numFmtId="176" fontId="19" fillId="0" borderId="0"/>
    <xf numFmtId="176" fontId="20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40" fillId="0" borderId="0">
      <alignment vertical="center"/>
    </xf>
    <xf numFmtId="176" fontId="22" fillId="0" borderId="0"/>
    <xf numFmtId="0" fontId="40" fillId="0" borderId="0"/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0" fontId="22" fillId="0" borderId="0">
      <alignment vertical="center"/>
    </xf>
    <xf numFmtId="176" fontId="20" fillId="0" borderId="0">
      <alignment vertical="center"/>
    </xf>
    <xf numFmtId="0" fontId="20" fillId="0" borderId="0"/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/>
    <xf numFmtId="176" fontId="40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0" fontId="22" fillId="0" borderId="0"/>
    <xf numFmtId="176" fontId="20" fillId="0" borderId="0"/>
    <xf numFmtId="0" fontId="22" fillId="0" borderId="0"/>
    <xf numFmtId="176" fontId="20" fillId="0" borderId="0"/>
    <xf numFmtId="0" fontId="22" fillId="0" borderId="0"/>
    <xf numFmtId="176" fontId="20" fillId="0" borderId="0"/>
    <xf numFmtId="176" fontId="20" fillId="0" borderId="0">
      <alignment vertical="center"/>
    </xf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8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2" fillId="0" borderId="0"/>
    <xf numFmtId="176" fontId="20" fillId="0" borderId="0"/>
    <xf numFmtId="176" fontId="8" fillId="0" borderId="0"/>
    <xf numFmtId="176" fontId="8" fillId="0" borderId="0"/>
    <xf numFmtId="176" fontId="8" fillId="0" borderId="0"/>
    <xf numFmtId="176" fontId="22" fillId="0" borderId="0"/>
    <xf numFmtId="176" fontId="8" fillId="0" borderId="0"/>
    <xf numFmtId="176" fontId="22" fillId="0" borderId="0"/>
    <xf numFmtId="176" fontId="20" fillId="0" borderId="0"/>
    <xf numFmtId="176" fontId="20" fillId="0" borderId="0"/>
    <xf numFmtId="176" fontId="20" fillId="0" borderId="0"/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44" fillId="0" borderId="0"/>
    <xf numFmtId="176" fontId="22" fillId="0" borderId="0">
      <alignment vertical="center"/>
    </xf>
    <xf numFmtId="176" fontId="22" fillId="0" borderId="0"/>
    <xf numFmtId="176" fontId="8" fillId="0" borderId="0"/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2" fillId="0" borderId="0">
      <alignment vertical="top"/>
      <protection locked="0"/>
    </xf>
    <xf numFmtId="176" fontId="22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20" fillId="0" borderId="0">
      <alignment vertical="center"/>
    </xf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0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0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8" fillId="0" borderId="0"/>
    <xf numFmtId="176" fontId="22" fillId="0" borderId="0"/>
    <xf numFmtId="176" fontId="8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41" fillId="0" borderId="0"/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0" fontId="22" fillId="0" borderId="0">
      <alignment vertical="center"/>
    </xf>
    <xf numFmtId="0" fontId="22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41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/>
    <xf numFmtId="0" fontId="4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6" fillId="0" borderId="0"/>
    <xf numFmtId="0" fontId="46" fillId="0" borderId="0"/>
    <xf numFmtId="176" fontId="46" fillId="0" borderId="0"/>
    <xf numFmtId="176" fontId="46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41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0" fontId="9" fillId="0" borderId="0"/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7" fillId="0" borderId="0">
      <alignment vertical="top"/>
      <protection locked="0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41" fillId="0" borderId="0"/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41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176" fontId="22" fillId="0" borderId="0"/>
    <xf numFmtId="0" fontId="46" fillId="0" borderId="0"/>
    <xf numFmtId="0" fontId="46" fillId="0" borderId="0"/>
    <xf numFmtId="176" fontId="46" fillId="0" borderId="0"/>
    <xf numFmtId="176" fontId="47" fillId="0" borderId="0">
      <alignment vertical="top"/>
      <protection locked="0"/>
    </xf>
    <xf numFmtId="176" fontId="46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/>
    <xf numFmtId="176" fontId="20" fillId="0" borderId="0"/>
    <xf numFmtId="176" fontId="41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41" fillId="0" borderId="0"/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3" fillId="23" borderId="0">
      <alignment vertical="center"/>
    </xf>
    <xf numFmtId="176" fontId="43" fillId="23" borderId="0">
      <alignment vertical="center"/>
    </xf>
    <xf numFmtId="176" fontId="40" fillId="0" borderId="0"/>
    <xf numFmtId="176" fontId="40" fillId="0" borderId="0">
      <alignment vertical="center"/>
    </xf>
    <xf numFmtId="0" fontId="40" fillId="0" borderId="0"/>
    <xf numFmtId="0" fontId="40" fillId="0" borderId="0"/>
    <xf numFmtId="176" fontId="40" fillId="0" borderId="0"/>
    <xf numFmtId="0" fontId="40" fillId="0" borderId="0"/>
  </cellStyleXfs>
  <cellXfs count="225">
    <xf numFmtId="176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49" fontId="1" fillId="7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3" fillId="8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/>
    <xf numFmtId="176" fontId="1" fillId="0" borderId="0" xfId="0" applyFont="1">
      <alignment vertical="center"/>
    </xf>
    <xf numFmtId="176" fontId="4" fillId="9" borderId="2" xfId="0" applyFont="1" applyFill="1" applyBorder="1" applyAlignment="1">
      <alignment horizontal="center" vertical="center"/>
    </xf>
    <xf numFmtId="176" fontId="4" fillId="9" borderId="2" xfId="0" applyFont="1" applyFill="1" applyBorder="1" applyAlignment="1">
      <alignment horizontal="center" vertical="center" wrapText="1"/>
    </xf>
    <xf numFmtId="176" fontId="4" fillId="0" borderId="0" xfId="0" applyFont="1" applyAlignment="1">
      <alignment horizontal="center" vertical="center"/>
    </xf>
    <xf numFmtId="0" fontId="7" fillId="10" borderId="5" xfId="285" applyFont="1" applyFill="1" applyBorder="1" applyAlignment="1">
      <alignment horizontal="center" vertical="center"/>
    </xf>
    <xf numFmtId="0" fontId="7" fillId="10" borderId="6" xfId="285" applyFont="1" applyFill="1" applyBorder="1" applyAlignment="1">
      <alignment horizontal="center" vertical="center"/>
    </xf>
    <xf numFmtId="0" fontId="8" fillId="11" borderId="5" xfId="285" applyFont="1" applyFill="1" applyBorder="1" applyAlignment="1">
      <alignment horizontal="center" vertical="center"/>
    </xf>
    <xf numFmtId="0" fontId="9" fillId="0" borderId="0" xfId="285"/>
    <xf numFmtId="0" fontId="8" fillId="12" borderId="5" xfId="285" applyFont="1" applyFill="1" applyBorder="1" applyAlignment="1">
      <alignment horizontal="center" vertical="center"/>
    </xf>
    <xf numFmtId="0" fontId="8" fillId="12" borderId="5" xfId="285" applyFont="1" applyFill="1" applyBorder="1" applyAlignment="1">
      <alignment horizontal="center" vertical="center" wrapText="1"/>
    </xf>
    <xf numFmtId="0" fontId="8" fillId="13" borderId="5" xfId="285" applyFont="1" applyFill="1" applyBorder="1" applyAlignment="1">
      <alignment horizontal="center" vertical="center"/>
    </xf>
    <xf numFmtId="0" fontId="8" fillId="13" borderId="5" xfId="285" applyFont="1" applyFill="1" applyBorder="1" applyAlignment="1">
      <alignment horizontal="center" vertical="center" wrapText="1"/>
    </xf>
    <xf numFmtId="0" fontId="1" fillId="0" borderId="0" xfId="285" applyFont="1"/>
    <xf numFmtId="0" fontId="10" fillId="0" borderId="0" xfId="285" applyFont="1" applyAlignment="1">
      <alignment horizontal="center" vertical="center"/>
    </xf>
    <xf numFmtId="176" fontId="2" fillId="0" borderId="0" xfId="0" applyFont="1" applyAlignment="1"/>
    <xf numFmtId="176" fontId="5" fillId="0" borderId="5" xfId="0" applyFont="1" applyBorder="1" applyAlignment="1">
      <alignment horizontal="center" vertical="center" wrapText="1"/>
    </xf>
    <xf numFmtId="176" fontId="11" fillId="0" borderId="5" xfId="0" applyFont="1" applyBorder="1" applyAlignment="1">
      <alignment horizontal="center" vertical="center" wrapText="1"/>
    </xf>
    <xf numFmtId="176" fontId="1" fillId="0" borderId="5" xfId="0" applyFont="1" applyBorder="1">
      <alignment vertical="center"/>
    </xf>
    <xf numFmtId="49" fontId="6" fillId="0" borderId="5" xfId="164" applyNumberFormat="1" applyFont="1" applyBorder="1" applyAlignment="1">
      <alignment horizontal="center" vertical="center" wrapText="1"/>
    </xf>
    <xf numFmtId="176" fontId="12" fillId="0" borderId="5" xfId="0" applyFont="1" applyBorder="1" applyAlignment="1">
      <alignment horizontal="center" vertical="center" wrapText="1"/>
    </xf>
    <xf numFmtId="176" fontId="13" fillId="0" borderId="0" xfId="0" applyFont="1">
      <alignment vertical="center"/>
    </xf>
    <xf numFmtId="176" fontId="14" fillId="0" borderId="5" xfId="0" applyFont="1" applyBorder="1" applyAlignment="1">
      <alignment horizontal="center" vertical="center" wrapText="1"/>
    </xf>
    <xf numFmtId="176" fontId="15" fillId="11" borderId="5" xfId="0" applyFont="1" applyFill="1" applyBorder="1" applyAlignment="1">
      <alignment horizontal="center" vertical="center" wrapText="1"/>
    </xf>
    <xf numFmtId="176" fontId="16" fillId="0" borderId="0" xfId="0" applyFont="1">
      <alignment vertical="center"/>
    </xf>
    <xf numFmtId="176" fontId="17" fillId="0" borderId="5" xfId="0" applyFont="1" applyBorder="1" applyAlignment="1">
      <alignment horizontal="center" vertical="center" wrapText="1"/>
    </xf>
    <xf numFmtId="176" fontId="18" fillId="0" borderId="5" xfId="0" applyFont="1" applyBorder="1" applyAlignment="1">
      <alignment horizontal="center" vertical="center" wrapText="1"/>
    </xf>
    <xf numFmtId="176" fontId="19" fillId="0" borderId="0" xfId="225" applyFont="1">
      <alignment vertical="center"/>
    </xf>
    <xf numFmtId="176" fontId="20" fillId="0" borderId="0" xfId="225">
      <alignment vertical="center"/>
    </xf>
    <xf numFmtId="178" fontId="3" fillId="14" borderId="2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horizontal="center" vertical="center" wrapText="1"/>
    </xf>
    <xf numFmtId="176" fontId="3" fillId="14" borderId="7" xfId="225" applyFont="1" applyFill="1" applyBorder="1" applyAlignment="1">
      <alignment vertical="center" wrapText="1"/>
    </xf>
    <xf numFmtId="179" fontId="6" fillId="0" borderId="8" xfId="225" applyNumberFormat="1" applyFont="1" applyBorder="1" applyAlignment="1">
      <alignment horizontal="center" vertical="center"/>
    </xf>
    <xf numFmtId="178" fontId="19" fillId="0" borderId="2" xfId="225" applyNumberFormat="1" applyFont="1" applyBorder="1" applyAlignment="1">
      <alignment vertical="center" wrapText="1"/>
    </xf>
    <xf numFmtId="178" fontId="19" fillId="0" borderId="2" xfId="225" applyNumberFormat="1" applyFont="1" applyBorder="1" applyAlignment="1">
      <alignment horizontal="center" vertical="center" wrapText="1"/>
    </xf>
    <xf numFmtId="176" fontId="6" fillId="0" borderId="2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8" fontId="4" fillId="0" borderId="0" xfId="225" applyNumberFormat="1" applyFont="1" applyAlignment="1">
      <alignment vertical="center" wrapText="1"/>
    </xf>
    <xf numFmtId="178" fontId="6" fillId="0" borderId="2" xfId="225" applyNumberFormat="1" applyFont="1" applyBorder="1" applyAlignment="1">
      <alignment horizontal="left" vertical="center" wrapText="1"/>
    </xf>
    <xf numFmtId="176" fontId="6" fillId="0" borderId="2" xfId="225" applyFont="1" applyBorder="1" applyAlignment="1">
      <alignment horizontal="left" vertical="center" wrapText="1"/>
    </xf>
    <xf numFmtId="178" fontId="6" fillId="0" borderId="0" xfId="225" applyNumberFormat="1" applyFont="1">
      <alignment vertical="center"/>
    </xf>
    <xf numFmtId="176" fontId="19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80" fontId="21" fillId="15" borderId="9" xfId="0" applyNumberFormat="1" applyFont="1" applyFill="1" applyBorder="1" applyAlignment="1">
      <alignment horizontal="center" vertical="center" wrapText="1"/>
    </xf>
    <xf numFmtId="180" fontId="21" fillId="15" borderId="10" xfId="0" applyNumberFormat="1" applyFont="1" applyFill="1" applyBorder="1" applyAlignment="1">
      <alignment horizontal="center" vertical="center" wrapText="1"/>
    </xf>
    <xf numFmtId="180" fontId="21" fillId="11" borderId="10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vertical="center" wrapText="1"/>
    </xf>
    <xf numFmtId="181" fontId="21" fillId="16" borderId="13" xfId="0" applyNumberFormat="1" applyFont="1" applyFill="1" applyBorder="1" applyAlignment="1">
      <alignment horizontal="center" vertical="center" wrapText="1"/>
    </xf>
    <xf numFmtId="179" fontId="21" fillId="11" borderId="14" xfId="0" applyNumberFormat="1" applyFont="1" applyFill="1" applyBorder="1" applyAlignment="1">
      <alignment horizontal="center" vertical="center" wrapText="1"/>
    </xf>
    <xf numFmtId="179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>
      <alignment vertical="center"/>
    </xf>
    <xf numFmtId="181" fontId="21" fillId="0" borderId="5" xfId="0" applyNumberFormat="1" applyFont="1" applyBorder="1" applyAlignment="1">
      <alignment vertical="center" wrapText="1"/>
    </xf>
    <xf numFmtId="179" fontId="21" fillId="0" borderId="5" xfId="0" applyNumberFormat="1" applyFont="1" applyBorder="1" applyAlignment="1">
      <alignment horizontal="center" vertical="center" wrapText="1"/>
    </xf>
    <xf numFmtId="179" fontId="21" fillId="0" borderId="5" xfId="0" applyNumberFormat="1" applyFont="1" applyBorder="1" applyAlignment="1">
      <alignment vertical="center" wrapText="1"/>
    </xf>
    <xf numFmtId="180" fontId="21" fillId="11" borderId="14" xfId="0" applyNumberFormat="1" applyFont="1" applyFill="1" applyBorder="1" applyAlignment="1">
      <alignment horizontal="center" vertical="center" wrapText="1"/>
    </xf>
    <xf numFmtId="180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horizontal="center" vertical="center"/>
    </xf>
    <xf numFmtId="179" fontId="21" fillId="0" borderId="5" xfId="0" applyNumberFormat="1" applyFont="1" applyBorder="1">
      <alignment vertical="center"/>
    </xf>
    <xf numFmtId="180" fontId="21" fillId="0" borderId="5" xfId="0" applyNumberFormat="1" applyFont="1" applyBorder="1" applyAlignment="1">
      <alignment horizontal="center" vertical="center" wrapText="1"/>
    </xf>
    <xf numFmtId="179" fontId="21" fillId="18" borderId="14" xfId="0" applyNumberFormat="1" applyFont="1" applyFill="1" applyBorder="1" applyAlignment="1">
      <alignment horizontal="center" vertical="center" wrapText="1"/>
    </xf>
    <xf numFmtId="180" fontId="21" fillId="18" borderId="14" xfId="0" applyNumberFormat="1" applyFont="1" applyFill="1" applyBorder="1" applyAlignment="1">
      <alignment horizontal="center" vertical="center" wrapText="1"/>
    </xf>
    <xf numFmtId="176" fontId="22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3" fillId="0" borderId="0" xfId="286" applyNumberFormat="1" applyFont="1" applyAlignment="1">
      <alignment horizontal="center" vertical="center"/>
    </xf>
    <xf numFmtId="0" fontId="23" fillId="0" borderId="0" xfId="286" applyNumberFormat="1" applyFont="1" applyAlignment="1">
      <alignment horizontal="center" vertical="center"/>
    </xf>
    <xf numFmtId="176" fontId="23" fillId="0" borderId="0" xfId="286" applyFont="1" applyAlignment="1">
      <alignment horizontal="center" vertical="center"/>
    </xf>
    <xf numFmtId="0" fontId="2" fillId="19" borderId="5" xfId="424" applyNumberFormat="1" applyFont="1" applyFill="1" applyBorder="1" applyAlignment="1">
      <alignment horizontal="center" vertical="center" wrapText="1"/>
    </xf>
    <xf numFmtId="0" fontId="24" fillId="11" borderId="5" xfId="424" applyNumberFormat="1" applyFont="1" applyFill="1" applyBorder="1" applyAlignment="1">
      <alignment horizontal="center" vertical="center" wrapText="1"/>
    </xf>
    <xf numFmtId="49" fontId="24" fillId="11" borderId="5" xfId="424" applyNumberFormat="1" applyFont="1" applyFill="1" applyBorder="1" applyAlignment="1">
      <alignment horizontal="center" vertical="center" wrapText="1"/>
    </xf>
    <xf numFmtId="49" fontId="18" fillId="6" borderId="5" xfId="286" applyNumberFormat="1" applyFont="1" applyFill="1" applyBorder="1" applyAlignment="1">
      <alignment vertical="center" wrapText="1"/>
    </xf>
    <xf numFmtId="176" fontId="25" fillId="0" borderId="5" xfId="0" applyFont="1" applyBorder="1" applyAlignment="1">
      <alignment horizontal="center" vertical="center" wrapText="1"/>
    </xf>
    <xf numFmtId="176" fontId="18" fillId="0" borderId="5" xfId="286" applyFont="1" applyBorder="1" applyAlignment="1">
      <alignment horizontal="center" vertical="center" wrapText="1"/>
    </xf>
    <xf numFmtId="49" fontId="6" fillId="11" borderId="5" xfId="0" applyNumberFormat="1" applyFont="1" applyFill="1" applyBorder="1">
      <alignment vertical="center"/>
    </xf>
    <xf numFmtId="49" fontId="26" fillId="20" borderId="5" xfId="286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176" fontId="6" fillId="0" borderId="0" xfId="0" applyFont="1" applyAlignment="1"/>
    <xf numFmtId="49" fontId="27" fillId="20" borderId="5" xfId="286" applyNumberFormat="1" applyFont="1" applyFill="1" applyBorder="1" applyAlignment="1">
      <alignment horizontal="center" vertical="center" wrapText="1"/>
    </xf>
    <xf numFmtId="49" fontId="6" fillId="0" borderId="5" xfId="286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/>
    </xf>
    <xf numFmtId="49" fontId="18" fillId="6" borderId="5" xfId="286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176" fontId="18" fillId="6" borderId="5" xfId="286" applyFont="1" applyFill="1" applyBorder="1" applyAlignment="1">
      <alignment horizontal="center" vertical="center" wrapText="1"/>
    </xf>
    <xf numFmtId="49" fontId="2" fillId="19" borderId="5" xfId="424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>
      <alignment vertical="center"/>
    </xf>
    <xf numFmtId="0" fontId="6" fillId="0" borderId="0" xfId="0" applyNumberFormat="1" applyFont="1" applyAlignment="1"/>
    <xf numFmtId="176" fontId="6" fillId="0" borderId="5" xfId="0" applyFont="1" applyBorder="1">
      <alignment vertical="center"/>
    </xf>
    <xf numFmtId="0" fontId="16" fillId="0" borderId="0" xfId="0" applyNumberFormat="1" applyFont="1" applyAlignment="1"/>
    <xf numFmtId="176" fontId="28" fillId="0" borderId="0" xfId="0" applyFont="1">
      <alignment vertical="center"/>
    </xf>
    <xf numFmtId="176" fontId="6" fillId="0" borderId="0" xfId="0" applyFont="1">
      <alignment vertical="center"/>
    </xf>
    <xf numFmtId="49" fontId="29" fillId="0" borderId="0" xfId="0" applyNumberFormat="1" applyFont="1" applyAlignment="1">
      <alignment horizontal="center" vertical="center"/>
    </xf>
    <xf numFmtId="176" fontId="30" fillId="19" borderId="5" xfId="424" applyFont="1" applyFill="1" applyBorder="1" applyAlignment="1">
      <alignment horizontal="center" vertical="center" wrapText="1"/>
    </xf>
    <xf numFmtId="176" fontId="31" fillId="11" borderId="5" xfId="424" applyFont="1" applyFill="1" applyBorder="1" applyAlignment="1">
      <alignment horizontal="center" vertical="center" wrapText="1"/>
    </xf>
    <xf numFmtId="176" fontId="32" fillId="19" borderId="5" xfId="424" applyFont="1" applyFill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/>
    </xf>
    <xf numFmtId="178" fontId="19" fillId="0" borderId="2" xfId="0" applyNumberFormat="1" applyFont="1" applyBorder="1" applyAlignment="1">
      <alignment horizontal="center" vertical="center" wrapText="1"/>
    </xf>
    <xf numFmtId="49" fontId="34" fillId="11" borderId="5" xfId="424" applyNumberFormat="1" applyFont="1" applyFill="1" applyBorder="1" applyAlignment="1">
      <alignment horizontal="center" vertical="center" wrapText="1"/>
    </xf>
    <xf numFmtId="49" fontId="6" fillId="11" borderId="5" xfId="0" applyNumberFormat="1" applyFont="1" applyFill="1" applyBorder="1" applyAlignment="1"/>
    <xf numFmtId="0" fontId="19" fillId="6" borderId="5" xfId="0" applyNumberFormat="1" applyFont="1" applyFill="1" applyBorder="1" applyAlignment="1">
      <alignment horizontal="center" vertical="center"/>
    </xf>
    <xf numFmtId="176" fontId="19" fillId="0" borderId="5" xfId="286" applyFont="1" applyBorder="1" applyAlignment="1">
      <alignment horizontal="center" vertical="center" wrapText="1"/>
    </xf>
    <xf numFmtId="0" fontId="6" fillId="0" borderId="5" xfId="0" applyNumberFormat="1" applyFont="1" applyBorder="1" applyAlignment="1"/>
    <xf numFmtId="176" fontId="1" fillId="0" borderId="5" xfId="0" applyFont="1" applyBorder="1" applyAlignment="1">
      <alignment horizontal="left" vertical="center"/>
    </xf>
    <xf numFmtId="176" fontId="0" fillId="0" borderId="5" xfId="0" applyBorder="1">
      <alignment vertical="center"/>
    </xf>
    <xf numFmtId="0" fontId="3" fillId="21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5" fillId="0" borderId="0" xfId="0" applyFont="1">
      <alignment vertical="center"/>
    </xf>
    <xf numFmtId="176" fontId="13" fillId="21" borderId="17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76" fontId="1" fillId="0" borderId="6" xfId="0" applyFont="1" applyBorder="1" applyAlignment="1">
      <alignment horizontal="center" vertical="center"/>
    </xf>
    <xf numFmtId="0" fontId="1" fillId="0" borderId="5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22" fillId="0" borderId="0" xfId="200"/>
    <xf numFmtId="49" fontId="22" fillId="0" borderId="0" xfId="200" applyNumberFormat="1"/>
    <xf numFmtId="176" fontId="3" fillId="7" borderId="5" xfId="225" applyFont="1" applyFill="1" applyBorder="1" applyAlignment="1">
      <alignment horizontal="center" vertical="center" wrapText="1"/>
    </xf>
    <xf numFmtId="49" fontId="8" fillId="0" borderId="5" xfId="225" applyNumberFormat="1" applyFont="1" applyBorder="1" applyAlignment="1">
      <alignment horizontal="center" vertical="center" wrapText="1"/>
    </xf>
    <xf numFmtId="176" fontId="36" fillId="0" borderId="5" xfId="0" applyFont="1" applyBorder="1" applyAlignment="1">
      <alignment horizontal="center" vertical="center"/>
    </xf>
    <xf numFmtId="176" fontId="36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31" fillId="11" borderId="5" xfId="424" applyFont="1" applyFill="1" applyBorder="1" applyAlignment="1">
      <alignment horizontal="left" vertical="center" wrapText="1"/>
    </xf>
    <xf numFmtId="176" fontId="36" fillId="0" borderId="5" xfId="0" applyFont="1" applyBorder="1" applyAlignment="1">
      <alignment horizontal="left" vertical="center"/>
    </xf>
    <xf numFmtId="49" fontId="36" fillId="0" borderId="5" xfId="0" applyNumberFormat="1" applyFont="1" applyBorder="1">
      <alignment vertical="center"/>
    </xf>
    <xf numFmtId="176" fontId="36" fillId="0" borderId="5" xfId="0" applyFont="1" applyBorder="1">
      <alignment vertical="center"/>
    </xf>
    <xf numFmtId="49" fontId="36" fillId="0" borderId="5" xfId="0" applyNumberFormat="1" applyFont="1" applyBorder="1" applyAlignment="1">
      <alignment horizontal="left" vertical="center"/>
    </xf>
    <xf numFmtId="179" fontId="36" fillId="0" borderId="5" xfId="0" applyNumberFormat="1" applyFont="1" applyBorder="1" applyAlignment="1">
      <alignment horizontal="left" vertical="center"/>
    </xf>
    <xf numFmtId="176" fontId="38" fillId="22" borderId="5" xfId="0" applyFont="1" applyFill="1" applyBorder="1">
      <alignment vertical="center"/>
    </xf>
    <xf numFmtId="176" fontId="38" fillId="22" borderId="5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Border="1" applyAlignment="1">
      <alignment vertical="center" wrapText="1"/>
    </xf>
    <xf numFmtId="176" fontId="0" fillId="0" borderId="5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11" borderId="5" xfId="0" applyNumberFormat="1" applyFill="1" applyBorder="1">
      <alignment vertical="center"/>
    </xf>
    <xf numFmtId="176" fontId="0" fillId="11" borderId="5" xfId="0" applyFill="1" applyBorder="1" applyAlignment="1">
      <alignment vertical="center" wrapText="1"/>
    </xf>
    <xf numFmtId="176" fontId="0" fillId="11" borderId="5" xfId="0" applyFill="1" applyBorder="1">
      <alignment vertical="center"/>
    </xf>
    <xf numFmtId="176" fontId="0" fillId="11" borderId="5" xfId="0" applyFill="1" applyBorder="1" applyAlignment="1">
      <alignment horizontal="left" vertical="center"/>
    </xf>
    <xf numFmtId="49" fontId="36" fillId="0" borderId="5" xfId="200" applyNumberFormat="1" applyFont="1" applyBorder="1"/>
    <xf numFmtId="49" fontId="8" fillId="0" borderId="5" xfId="0" applyNumberFormat="1" applyFont="1" applyBorder="1" applyAlignment="1">
      <alignment horizontal="center" vertical="center"/>
    </xf>
    <xf numFmtId="49" fontId="8" fillId="0" borderId="5" xfId="59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8" fillId="0" borderId="5" xfId="227" applyNumberFormat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/>
    </xf>
    <xf numFmtId="49" fontId="36" fillId="0" borderId="0" xfId="200" applyNumberFormat="1" applyFont="1"/>
    <xf numFmtId="49" fontId="8" fillId="0" borderId="5" xfId="59" applyNumberFormat="1" applyFont="1" applyBorder="1" applyAlignment="1">
      <alignment horizontal="left" vertical="center" wrapText="1"/>
    </xf>
    <xf numFmtId="49" fontId="8" fillId="0" borderId="5" xfId="167" applyNumberFormat="1" applyFont="1" applyBorder="1" applyAlignment="1">
      <alignment horizontal="center" vertical="center" wrapText="1"/>
    </xf>
    <xf numFmtId="49" fontId="8" fillId="0" borderId="5" xfId="167" applyNumberFormat="1" applyFont="1" applyBorder="1" applyAlignment="1">
      <alignment horizontal="left" vertical="center" wrapText="1"/>
    </xf>
    <xf numFmtId="49" fontId="37" fillId="0" borderId="5" xfId="227" applyNumberFormat="1" applyFont="1" applyBorder="1" applyAlignment="1">
      <alignment horizontal="center" vertical="center"/>
    </xf>
    <xf numFmtId="49" fontId="8" fillId="0" borderId="5" xfId="227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8" fillId="0" borderId="5" xfId="59" applyNumberFormat="1" applyFont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vertical="center"/>
    </xf>
    <xf numFmtId="49" fontId="36" fillId="6" borderId="5" xfId="0" applyNumberFormat="1" applyFont="1" applyFill="1" applyBorder="1" applyAlignment="1">
      <alignment horizontal="center" vertical="center"/>
    </xf>
    <xf numFmtId="176" fontId="24" fillId="11" borderId="5" xfId="225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/>
    </xf>
    <xf numFmtId="176" fontId="6" fillId="0" borderId="5" xfId="0" applyFont="1" applyBorder="1" applyAlignment="1"/>
    <xf numFmtId="49" fontId="36" fillId="5" borderId="5" xfId="200" applyNumberFormat="1" applyFont="1" applyFill="1" applyBorder="1" applyAlignment="1">
      <alignment horizontal="center"/>
    </xf>
    <xf numFmtId="49" fontId="8" fillId="5" borderId="5" xfId="225" applyNumberFormat="1" applyFont="1" applyFill="1" applyBorder="1" applyAlignment="1">
      <alignment horizontal="center" vertical="center" wrapText="1"/>
    </xf>
    <xf numFmtId="49" fontId="36" fillId="5" borderId="5" xfId="200" applyNumberFormat="1" applyFont="1" applyFill="1" applyBorder="1"/>
    <xf numFmtId="49" fontId="8" fillId="5" borderId="5" xfId="167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/>
    </xf>
    <xf numFmtId="49" fontId="8" fillId="5" borderId="5" xfId="59" applyNumberFormat="1" applyFont="1" applyFill="1" applyBorder="1" applyAlignment="1">
      <alignment horizontal="center" vertical="center" wrapText="1"/>
    </xf>
    <xf numFmtId="49" fontId="8" fillId="5" borderId="5" xfId="167" applyNumberFormat="1" applyFont="1" applyFill="1" applyBorder="1" applyAlignment="1">
      <alignment horizontal="left" vertical="center" wrapText="1"/>
    </xf>
    <xf numFmtId="49" fontId="8" fillId="5" borderId="5" xfId="227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Border="1" applyAlignment="1">
      <alignment vertical="center" wrapText="1"/>
    </xf>
    <xf numFmtId="176" fontId="9" fillId="0" borderId="0" xfId="0" applyFont="1">
      <alignment vertical="center"/>
    </xf>
    <xf numFmtId="0" fontId="8" fillId="0" borderId="5" xfId="227" applyFont="1" applyBorder="1" applyAlignment="1">
      <alignment horizontal="left" vertical="center"/>
    </xf>
    <xf numFmtId="0" fontId="8" fillId="5" borderId="5" xfId="227" applyFont="1" applyFill="1" applyBorder="1" applyAlignment="1">
      <alignment horizontal="left" vertical="center"/>
    </xf>
    <xf numFmtId="49" fontId="8" fillId="0" borderId="5" xfId="227" applyNumberFormat="1" applyFont="1" applyBorder="1" applyAlignment="1">
      <alignment horizontal="left" vertical="center" wrapText="1"/>
    </xf>
    <xf numFmtId="49" fontId="24" fillId="19" borderId="5" xfId="424" applyNumberFormat="1" applyFont="1" applyFill="1" applyBorder="1" applyAlignment="1">
      <alignment horizontal="center" vertical="center" wrapText="1"/>
    </xf>
    <xf numFmtId="0" fontId="16" fillId="0" borderId="5" xfId="0" applyNumberFormat="1" applyFont="1" applyBorder="1" applyAlignment="1"/>
    <xf numFmtId="0" fontId="13" fillId="0" borderId="0" xfId="200" applyFont="1" applyAlignment="1">
      <alignment horizontal="center"/>
    </xf>
    <xf numFmtId="176" fontId="2" fillId="7" borderId="5" xfId="225" applyFont="1" applyFill="1" applyBorder="1" applyAlignment="1">
      <alignment horizontal="center" vertical="center" wrapText="1"/>
    </xf>
    <xf numFmtId="0" fontId="24" fillId="11" borderId="5" xfId="225" applyNumberFormat="1" applyFont="1" applyFill="1" applyBorder="1" applyAlignment="1">
      <alignment horizontal="center" vertical="center" wrapText="1"/>
    </xf>
    <xf numFmtId="176" fontId="38" fillId="0" borderId="0" xfId="85" applyNumberFormat="1" applyFont="1" applyAlignment="1">
      <alignment horizontal="center" wrapText="1"/>
    </xf>
    <xf numFmtId="182" fontId="38" fillId="0" borderId="5" xfId="85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39" fillId="0" borderId="5" xfId="0" applyNumberFormat="1" applyFont="1" applyBorder="1" applyAlignment="1">
      <alignment horizontal="left" vertical="center" wrapText="1"/>
    </xf>
    <xf numFmtId="176" fontId="13" fillId="0" borderId="5" xfId="0" applyFont="1" applyBorder="1" applyAlignment="1">
      <alignment horizontal="left" vertical="center"/>
    </xf>
    <xf numFmtId="49" fontId="30" fillId="0" borderId="5" xfId="20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 wrapText="1"/>
    </xf>
    <xf numFmtId="176" fontId="1" fillId="11" borderId="16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80" fontId="21" fillId="15" borderId="2" xfId="0" applyNumberFormat="1" applyFont="1" applyFill="1" applyBorder="1" applyAlignment="1">
      <alignment horizontal="center" vertical="center" wrapText="1"/>
    </xf>
    <xf numFmtId="180" fontId="21" fillId="16" borderId="11" xfId="0" applyNumberFormat="1" applyFont="1" applyFill="1" applyBorder="1" applyAlignment="1">
      <alignment horizontal="center" vertical="center" wrapText="1"/>
    </xf>
    <xf numFmtId="181" fontId="21" fillId="16" borderId="11" xfId="0" applyNumberFormat="1" applyFont="1" applyFill="1" applyBorder="1" applyAlignment="1">
      <alignment horizontal="center" vertical="center" wrapText="1"/>
    </xf>
    <xf numFmtId="180" fontId="21" fillId="17" borderId="12" xfId="0" applyNumberFormat="1" applyFont="1" applyFill="1" applyBorder="1" applyAlignment="1">
      <alignment horizontal="center" vertical="center" wrapText="1"/>
    </xf>
    <xf numFmtId="176" fontId="19" fillId="0" borderId="0" xfId="225" applyFont="1" applyAlignment="1">
      <alignment horizontal="center" vertical="center"/>
    </xf>
    <xf numFmtId="0" fontId="10" fillId="0" borderId="0" xfId="285" applyFont="1" applyAlignment="1">
      <alignment horizontal="center" vertical="center" wrapText="1"/>
    </xf>
    <xf numFmtId="0" fontId="9" fillId="0" borderId="0" xfId="285"/>
    <xf numFmtId="0" fontId="1" fillId="0" borderId="0" xfId="285" applyFont="1" applyAlignment="1">
      <alignment horizontal="left" vertical="center"/>
    </xf>
  </cellXfs>
  <cellStyles count="430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4" sqref="B4:C4"/>
    </sheetView>
  </sheetViews>
  <sheetFormatPr defaultColWidth="9.125" defaultRowHeight="14.25"/>
  <cols>
    <col min="1" max="1" width="17.5" customWidth="1"/>
    <col min="2" max="2" width="70.625" customWidth="1"/>
    <col min="3" max="3" width="22.125" customWidth="1"/>
    <col min="4" max="4" width="15.625" customWidth="1"/>
  </cols>
  <sheetData>
    <row r="1" spans="1:3" ht="25.15" customHeight="1">
      <c r="A1" s="198" t="s">
        <v>0</v>
      </c>
      <c r="B1" s="210" t="s">
        <v>1</v>
      </c>
      <c r="C1" s="210"/>
    </row>
    <row r="2" spans="1:3" ht="25.15" customHeight="1">
      <c r="A2" s="198" t="s">
        <v>2</v>
      </c>
      <c r="B2" s="210" t="s">
        <v>3</v>
      </c>
      <c r="C2" s="210"/>
    </row>
    <row r="3" spans="1:3" ht="25.15" customHeight="1">
      <c r="A3" s="198" t="s">
        <v>4</v>
      </c>
      <c r="B3" s="210" t="s">
        <v>5</v>
      </c>
      <c r="C3" s="210"/>
    </row>
    <row r="4" spans="1:3" ht="110.1" customHeight="1">
      <c r="A4" s="198" t="s">
        <v>6</v>
      </c>
      <c r="B4" s="211" t="s">
        <v>7</v>
      </c>
      <c r="C4" s="210"/>
    </row>
    <row r="5" spans="1:3" ht="52.15" customHeight="1">
      <c r="A5" s="212" t="s">
        <v>8</v>
      </c>
      <c r="B5" s="212"/>
      <c r="C5" s="212"/>
    </row>
    <row r="6" spans="1:3" ht="24" customHeight="1">
      <c r="A6" s="158" t="s">
        <v>9</v>
      </c>
      <c r="B6" s="158" t="s">
        <v>10</v>
      </c>
      <c r="C6" s="159" t="s">
        <v>11</v>
      </c>
    </row>
    <row r="7" spans="1:3" ht="229.15" customHeight="1">
      <c r="A7" s="160">
        <v>44783</v>
      </c>
      <c r="B7" s="161" t="s">
        <v>12</v>
      </c>
      <c r="C7" s="162" t="s">
        <v>13</v>
      </c>
    </row>
    <row r="8" spans="1:3" ht="55.15" customHeight="1">
      <c r="A8" s="160">
        <v>44784</v>
      </c>
      <c r="B8" s="161" t="s">
        <v>14</v>
      </c>
      <c r="C8" s="162" t="s">
        <v>13</v>
      </c>
    </row>
    <row r="9" spans="1:3" ht="95.1" customHeight="1">
      <c r="A9" s="160">
        <v>44785</v>
      </c>
      <c r="B9" s="161" t="s">
        <v>15</v>
      </c>
      <c r="C9" s="130" t="s">
        <v>16</v>
      </c>
    </row>
    <row r="10" spans="1:3" ht="60" customHeight="1">
      <c r="A10" s="163">
        <v>44789</v>
      </c>
      <c r="B10" s="161" t="s">
        <v>17</v>
      </c>
      <c r="C10" s="130" t="s">
        <v>18</v>
      </c>
    </row>
    <row r="11" spans="1:3" ht="59.1" customHeight="1">
      <c r="A11" s="164">
        <v>44789</v>
      </c>
      <c r="B11" s="165" t="s">
        <v>19</v>
      </c>
      <c r="C11" s="166" t="s">
        <v>13</v>
      </c>
    </row>
    <row r="12" spans="1:3" ht="146.1" customHeight="1">
      <c r="A12" s="163">
        <v>44792</v>
      </c>
      <c r="B12" s="161" t="s">
        <v>20</v>
      </c>
      <c r="C12" s="130" t="s">
        <v>18</v>
      </c>
    </row>
    <row r="13" spans="1:3" ht="111" customHeight="1">
      <c r="A13" s="166" t="s">
        <v>21</v>
      </c>
      <c r="B13" s="165" t="s">
        <v>22</v>
      </c>
      <c r="C13" s="166" t="s">
        <v>18</v>
      </c>
    </row>
    <row r="14" spans="1:3" ht="59.1" customHeight="1">
      <c r="A14" s="167" t="s">
        <v>23</v>
      </c>
      <c r="B14" s="165" t="s">
        <v>24</v>
      </c>
      <c r="C14" s="166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F2"/>
  <sheetViews>
    <sheetView workbookViewId="0">
      <selection activeCell="F15" sqref="F15"/>
    </sheetView>
  </sheetViews>
  <sheetFormatPr defaultColWidth="9" defaultRowHeight="14.25"/>
  <cols>
    <col min="1" max="1" width="6.5" customWidth="1"/>
    <col min="2" max="2" width="11.625" customWidth="1"/>
    <col min="3" max="3" width="37.875" customWidth="1"/>
    <col min="4" max="4" width="10" customWidth="1"/>
    <col min="5" max="5" width="24.375" customWidth="1"/>
    <col min="6" max="6" width="12.5" customWidth="1"/>
  </cols>
  <sheetData>
    <row r="1" spans="1:6" s="40" customFormat="1">
      <c r="A1" s="41" t="s">
        <v>730</v>
      </c>
      <c r="B1" s="42" t="s">
        <v>731</v>
      </c>
      <c r="C1" s="42" t="s">
        <v>732</v>
      </c>
      <c r="D1" s="42" t="s">
        <v>733</v>
      </c>
      <c r="E1" s="42" t="s">
        <v>734</v>
      </c>
      <c r="F1" s="41" t="s">
        <v>735</v>
      </c>
    </row>
    <row r="2" spans="1:6" ht="30" customHeight="1">
      <c r="A2" s="36" t="s">
        <v>736</v>
      </c>
      <c r="B2" s="39" t="s">
        <v>737</v>
      </c>
      <c r="C2" s="39" t="s">
        <v>738</v>
      </c>
      <c r="D2" s="39" t="s">
        <v>739</v>
      </c>
      <c r="E2" s="39" t="s">
        <v>740</v>
      </c>
      <c r="F2" s="36" t="s">
        <v>909</v>
      </c>
    </row>
  </sheetData>
  <phoneticPr fontId="51" type="noConversion"/>
  <dataValidations count="1">
    <dataValidation type="list" allowBlank="1" showErrorMessage="1" sqref="B2:B10001" xr:uid="{00000000-0002-0000-09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3"/>
  <sheetViews>
    <sheetView topLeftCell="D1" workbookViewId="0">
      <selection activeCell="J19" sqref="J19"/>
    </sheetView>
  </sheetViews>
  <sheetFormatPr defaultColWidth="9" defaultRowHeight="14.25"/>
  <cols>
    <col min="1" max="1" width="9.5" customWidth="1"/>
    <col min="2" max="2" width="26.875" customWidth="1"/>
    <col min="3" max="3" width="19.875" customWidth="1"/>
    <col min="4" max="4" width="26" customWidth="1"/>
    <col min="5" max="6" width="21.5" customWidth="1"/>
    <col min="7" max="7" width="12.375" customWidth="1"/>
    <col min="8" max="8" width="15.125" customWidth="1"/>
    <col min="9" max="9" width="13.875" customWidth="1"/>
    <col min="10" max="10" width="11.625" customWidth="1"/>
  </cols>
  <sheetData>
    <row r="1" spans="1:10">
      <c r="A1" s="35" t="s">
        <v>731</v>
      </c>
      <c r="B1" s="35" t="s">
        <v>732</v>
      </c>
      <c r="C1" s="35" t="s">
        <v>74</v>
      </c>
      <c r="D1" s="35" t="s">
        <v>741</v>
      </c>
      <c r="E1" s="35" t="s">
        <v>82</v>
      </c>
      <c r="F1" s="36" t="s">
        <v>742</v>
      </c>
      <c r="G1" s="35" t="s">
        <v>351</v>
      </c>
      <c r="H1" s="35" t="s">
        <v>353</v>
      </c>
      <c r="I1" s="35" t="s">
        <v>350</v>
      </c>
      <c r="J1" s="35" t="s">
        <v>743</v>
      </c>
    </row>
    <row r="2" spans="1:10" s="20" customFormat="1" ht="27">
      <c r="A2" s="37" t="s">
        <v>744</v>
      </c>
      <c r="B2" s="38" t="s">
        <v>745</v>
      </c>
      <c r="C2" s="38" t="s">
        <v>746</v>
      </c>
      <c r="D2" s="39" t="s">
        <v>747</v>
      </c>
      <c r="E2" s="37" t="s">
        <v>748</v>
      </c>
      <c r="F2" s="37" t="s">
        <v>748</v>
      </c>
      <c r="G2" s="38" t="s">
        <v>749</v>
      </c>
      <c r="H2" s="38" t="s">
        <v>750</v>
      </c>
      <c r="I2" s="38">
        <v>2100</v>
      </c>
      <c r="J2" s="38">
        <v>65258</v>
      </c>
    </row>
    <row r="3" spans="1:10" s="20" customFormat="1" ht="27">
      <c r="A3" s="37" t="s">
        <v>744</v>
      </c>
      <c r="B3" s="38" t="s">
        <v>751</v>
      </c>
      <c r="C3" s="38" t="s">
        <v>752</v>
      </c>
      <c r="D3" s="39" t="s">
        <v>753</v>
      </c>
      <c r="E3" s="37" t="s">
        <v>748</v>
      </c>
      <c r="F3" s="37" t="s">
        <v>748</v>
      </c>
      <c r="G3" s="38" t="s">
        <v>754</v>
      </c>
      <c r="H3" s="38" t="s">
        <v>750</v>
      </c>
      <c r="I3" s="38">
        <v>2100</v>
      </c>
      <c r="J3" s="38">
        <v>65258</v>
      </c>
    </row>
  </sheetData>
  <phoneticPr fontId="51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1"/>
  <sheetViews>
    <sheetView workbookViewId="0">
      <selection activeCell="I15" sqref="I15"/>
    </sheetView>
  </sheetViews>
  <sheetFormatPr defaultColWidth="9" defaultRowHeight="14.25"/>
  <cols>
    <col min="1" max="1" width="54.875" customWidth="1"/>
    <col min="2" max="2" width="9.375" customWidth="1"/>
    <col min="3" max="3" width="10.5" customWidth="1"/>
    <col min="4" max="4" width="9.5" customWidth="1"/>
    <col min="5" max="5" width="28.125" customWidth="1"/>
    <col min="6" max="6" width="5.5" customWidth="1"/>
    <col min="7" max="7" width="10.375" customWidth="1"/>
    <col min="8" max="8" width="46.5" customWidth="1"/>
    <col min="9" max="9" width="19.625" customWidth="1"/>
    <col min="10" max="10" width="13.875" customWidth="1"/>
    <col min="11" max="11" width="10" customWidth="1"/>
    <col min="12" max="12" width="17" customWidth="1"/>
    <col min="13" max="13" width="21" customWidth="1"/>
  </cols>
  <sheetData>
    <row r="1" spans="1:13" s="20" customFormat="1" ht="15" customHeight="1">
      <c r="A1" s="224" t="s">
        <v>755</v>
      </c>
      <c r="B1" s="224"/>
      <c r="C1" s="224"/>
      <c r="D1" s="224"/>
      <c r="E1" s="224"/>
      <c r="F1" s="224"/>
      <c r="G1" s="224"/>
      <c r="H1" s="224"/>
      <c r="I1" s="32"/>
      <c r="J1" s="32"/>
      <c r="K1" s="23"/>
      <c r="L1" s="23"/>
      <c r="M1" s="23"/>
    </row>
    <row r="2" spans="1:13" s="20" customFormat="1" ht="15" customHeight="1">
      <c r="A2" s="224" t="s">
        <v>756</v>
      </c>
      <c r="B2" s="224"/>
      <c r="C2" s="224"/>
      <c r="D2" s="224"/>
      <c r="E2" s="224"/>
      <c r="F2" s="224"/>
      <c r="G2" s="224"/>
      <c r="H2" s="224"/>
      <c r="I2" s="32"/>
      <c r="J2" s="32"/>
      <c r="K2" s="23"/>
      <c r="L2" s="23"/>
      <c r="M2" s="23"/>
    </row>
    <row r="3" spans="1:13" s="20" customFormat="1" ht="15" customHeight="1">
      <c r="A3" s="224" t="s">
        <v>757</v>
      </c>
      <c r="B3" s="224"/>
      <c r="C3" s="224"/>
      <c r="D3" s="224"/>
      <c r="E3" s="224"/>
      <c r="F3" s="224"/>
      <c r="G3" s="224"/>
      <c r="H3" s="224"/>
      <c r="I3" s="32"/>
      <c r="J3" s="32"/>
      <c r="K3" s="23"/>
      <c r="L3" s="23"/>
      <c r="M3" s="23"/>
    </row>
    <row r="4" spans="1:13" s="20" customFormat="1" ht="15" customHeight="1">
      <c r="A4" s="224" t="s">
        <v>758</v>
      </c>
      <c r="B4" s="224"/>
      <c r="C4" s="224"/>
      <c r="D4" s="224"/>
      <c r="E4" s="224"/>
      <c r="F4" s="224"/>
      <c r="G4" s="224"/>
      <c r="H4" s="224"/>
      <c r="I4" s="32"/>
      <c r="J4" s="32"/>
      <c r="K4" s="23"/>
      <c r="L4" s="23"/>
      <c r="M4" s="23"/>
    </row>
    <row r="5" spans="1:13" ht="15" customHeight="1">
      <c r="A5" s="21"/>
      <c r="B5" s="21"/>
      <c r="C5" s="21"/>
      <c r="D5" s="21"/>
      <c r="E5" s="21"/>
      <c r="F5" s="22"/>
      <c r="G5" s="23"/>
      <c r="H5" s="23"/>
      <c r="I5" s="23"/>
      <c r="J5" s="23"/>
      <c r="K5" s="23"/>
      <c r="L5" s="23"/>
      <c r="M5" s="23"/>
    </row>
    <row r="6" spans="1:13" ht="15" customHeight="1">
      <c r="A6" s="21"/>
      <c r="B6" s="21"/>
      <c r="C6" s="21"/>
      <c r="D6" s="21"/>
      <c r="E6" s="21"/>
      <c r="F6" s="22"/>
      <c r="G6" s="23"/>
      <c r="H6" s="23"/>
      <c r="I6" s="23"/>
      <c r="J6" s="23"/>
      <c r="K6" s="23"/>
      <c r="L6" s="23"/>
      <c r="M6" s="23"/>
    </row>
    <row r="7" spans="1:13" ht="15" customHeight="1">
      <c r="A7" s="24" t="s">
        <v>759</v>
      </c>
      <c r="B7" s="24" t="s">
        <v>760</v>
      </c>
      <c r="C7" s="24" t="s">
        <v>761</v>
      </c>
      <c r="D7" s="24" t="s">
        <v>762</v>
      </c>
      <c r="E7" s="24" t="s">
        <v>763</v>
      </c>
      <c r="F7" s="24" t="s">
        <v>764</v>
      </c>
      <c r="G7" s="24" t="s">
        <v>765</v>
      </c>
      <c r="H7" s="25" t="s">
        <v>766</v>
      </c>
      <c r="I7" s="24" t="s">
        <v>767</v>
      </c>
      <c r="J7" s="24" t="s">
        <v>768</v>
      </c>
      <c r="K7" s="23"/>
      <c r="L7" s="23"/>
      <c r="M7" s="23"/>
    </row>
    <row r="8" spans="1:13" ht="15" customHeight="1">
      <c r="A8" s="26" t="s">
        <v>769</v>
      </c>
      <c r="B8" s="27"/>
      <c r="C8" s="27"/>
      <c r="D8" s="27"/>
      <c r="E8" s="27"/>
      <c r="F8" s="27"/>
      <c r="G8" s="27"/>
      <c r="H8" s="27"/>
      <c r="I8" s="33" t="s">
        <v>770</v>
      </c>
      <c r="J8" s="222" t="s">
        <v>771</v>
      </c>
      <c r="K8" s="23"/>
      <c r="L8" s="23"/>
      <c r="M8" s="23"/>
    </row>
    <row r="9" spans="1:13" ht="15" customHeight="1">
      <c r="A9" s="28" t="s">
        <v>772</v>
      </c>
      <c r="B9" s="28" t="s">
        <v>773</v>
      </c>
      <c r="C9" s="28" t="s">
        <v>774</v>
      </c>
      <c r="D9" s="28">
        <v>150</v>
      </c>
      <c r="E9" s="28" t="s">
        <v>775</v>
      </c>
      <c r="F9" s="28">
        <v>1500</v>
      </c>
      <c r="G9" s="28" t="s">
        <v>776</v>
      </c>
      <c r="H9" s="28" t="s">
        <v>777</v>
      </c>
      <c r="I9" s="27"/>
      <c r="J9" s="223"/>
      <c r="K9" s="23"/>
      <c r="L9" s="23"/>
      <c r="M9" s="23"/>
    </row>
    <row r="10" spans="1:13" ht="15" customHeight="1">
      <c r="A10" s="28" t="s">
        <v>778</v>
      </c>
      <c r="B10" s="28" t="s">
        <v>779</v>
      </c>
      <c r="C10" s="28" t="s">
        <v>780</v>
      </c>
      <c r="D10" s="28" t="s">
        <v>781</v>
      </c>
      <c r="E10" s="28" t="s">
        <v>782</v>
      </c>
      <c r="F10" s="28">
        <v>9000</v>
      </c>
      <c r="G10" s="28" t="s">
        <v>783</v>
      </c>
      <c r="H10" s="28" t="s">
        <v>784</v>
      </c>
      <c r="I10" s="27"/>
      <c r="J10" s="223"/>
      <c r="K10" s="23"/>
      <c r="L10" s="23"/>
      <c r="M10" s="23"/>
    </row>
    <row r="11" spans="1:13" ht="15" customHeight="1">
      <c r="A11" s="28" t="s">
        <v>785</v>
      </c>
      <c r="B11" s="28" t="s">
        <v>779</v>
      </c>
      <c r="C11" s="28" t="s">
        <v>786</v>
      </c>
      <c r="D11" s="28" t="s">
        <v>781</v>
      </c>
      <c r="E11" s="28" t="s">
        <v>787</v>
      </c>
      <c r="F11" s="28">
        <v>9000</v>
      </c>
      <c r="G11" s="28" t="s">
        <v>783</v>
      </c>
      <c r="H11" s="28" t="s">
        <v>788</v>
      </c>
      <c r="I11" s="27"/>
      <c r="J11" s="223"/>
      <c r="K11" s="23"/>
      <c r="L11" s="23"/>
      <c r="M11" s="23"/>
    </row>
    <row r="12" spans="1:13" ht="15" customHeight="1">
      <c r="A12" s="26" t="s">
        <v>789</v>
      </c>
      <c r="B12" s="27"/>
      <c r="C12" s="27"/>
      <c r="D12" s="27"/>
      <c r="E12" s="27"/>
      <c r="F12" s="27"/>
      <c r="G12" s="27"/>
      <c r="H12" s="27"/>
      <c r="I12" s="33" t="s">
        <v>790</v>
      </c>
      <c r="J12" s="223"/>
      <c r="K12" s="23"/>
      <c r="L12" s="23"/>
      <c r="M12" s="23"/>
    </row>
    <row r="13" spans="1:13" ht="15" customHeight="1">
      <c r="A13" s="28" t="s">
        <v>791</v>
      </c>
      <c r="B13" s="28" t="s">
        <v>773</v>
      </c>
      <c r="C13" s="28" t="s">
        <v>792</v>
      </c>
      <c r="D13" s="28">
        <v>151</v>
      </c>
      <c r="E13" s="28" t="s">
        <v>775</v>
      </c>
      <c r="F13" s="28">
        <v>1500</v>
      </c>
      <c r="G13" s="28" t="s">
        <v>776</v>
      </c>
      <c r="H13" s="28" t="s">
        <v>777</v>
      </c>
      <c r="I13" s="27"/>
      <c r="J13" s="223"/>
      <c r="K13" s="23"/>
      <c r="L13" s="23"/>
      <c r="M13" s="23"/>
    </row>
    <row r="14" spans="1:13" ht="31.5" customHeight="1">
      <c r="A14" s="28" t="s">
        <v>793</v>
      </c>
      <c r="B14" s="28" t="s">
        <v>779</v>
      </c>
      <c r="C14" s="28" t="s">
        <v>780</v>
      </c>
      <c r="D14" s="28" t="s">
        <v>781</v>
      </c>
      <c r="E14" s="28" t="s">
        <v>794</v>
      </c>
      <c r="F14" s="28">
        <v>9000</v>
      </c>
      <c r="G14" s="28" t="s">
        <v>783</v>
      </c>
      <c r="H14" s="28" t="s">
        <v>784</v>
      </c>
      <c r="I14" s="27"/>
      <c r="J14" s="223"/>
      <c r="K14" s="23"/>
      <c r="L14" s="23"/>
      <c r="M14" s="23"/>
    </row>
    <row r="15" spans="1:13">
      <c r="A15" s="28" t="s">
        <v>785</v>
      </c>
      <c r="B15" s="28" t="s">
        <v>779</v>
      </c>
      <c r="C15" s="28" t="s">
        <v>786</v>
      </c>
      <c r="D15" s="28" t="s">
        <v>781</v>
      </c>
      <c r="E15" s="28" t="s">
        <v>787</v>
      </c>
      <c r="F15" s="28">
        <v>9000</v>
      </c>
      <c r="G15" s="28" t="s">
        <v>783</v>
      </c>
      <c r="H15" s="28" t="s">
        <v>788</v>
      </c>
      <c r="I15" s="27"/>
      <c r="J15" s="223"/>
      <c r="K15" s="23"/>
      <c r="L15" s="23"/>
      <c r="M15" s="23"/>
    </row>
    <row r="16" spans="1:13">
      <c r="A16" s="26" t="s">
        <v>795</v>
      </c>
      <c r="B16" s="27"/>
      <c r="C16" s="27"/>
      <c r="D16" s="27"/>
      <c r="E16" s="27"/>
      <c r="F16" s="27"/>
      <c r="G16" s="27"/>
      <c r="H16" s="27"/>
      <c r="I16" s="33" t="s">
        <v>770</v>
      </c>
      <c r="J16" s="223"/>
      <c r="K16" s="23"/>
      <c r="L16" s="23"/>
      <c r="M16" s="23"/>
    </row>
    <row r="17" spans="1:13" ht="15" customHeight="1">
      <c r="A17" s="28" t="s">
        <v>791</v>
      </c>
      <c r="B17" s="28" t="s">
        <v>773</v>
      </c>
      <c r="C17" s="28" t="s">
        <v>792</v>
      </c>
      <c r="D17" s="28">
        <v>151</v>
      </c>
      <c r="E17" s="28" t="s">
        <v>775</v>
      </c>
      <c r="F17" s="28">
        <v>1500</v>
      </c>
      <c r="G17" s="28" t="s">
        <v>776</v>
      </c>
      <c r="H17" s="28" t="s">
        <v>777</v>
      </c>
      <c r="I17" s="27"/>
      <c r="J17" s="223"/>
      <c r="K17" s="23"/>
      <c r="L17" s="23"/>
      <c r="M17" s="23"/>
    </row>
    <row r="18" spans="1:13" ht="15" customHeight="1">
      <c r="A18" s="28" t="s">
        <v>778</v>
      </c>
      <c r="B18" s="28" t="s">
        <v>779</v>
      </c>
      <c r="C18" s="28" t="s">
        <v>780</v>
      </c>
      <c r="D18" s="28" t="s">
        <v>781</v>
      </c>
      <c r="E18" s="28" t="s">
        <v>782</v>
      </c>
      <c r="F18" s="28">
        <v>9000</v>
      </c>
      <c r="G18" s="28" t="s">
        <v>783</v>
      </c>
      <c r="H18" s="29" t="s">
        <v>796</v>
      </c>
      <c r="I18" s="27"/>
      <c r="J18" s="223"/>
      <c r="K18" s="23"/>
      <c r="L18" s="23"/>
      <c r="M18" s="23"/>
    </row>
    <row r="19" spans="1:13" ht="15" customHeight="1">
      <c r="A19" s="28" t="s">
        <v>785</v>
      </c>
      <c r="B19" s="28" t="s">
        <v>779</v>
      </c>
      <c r="C19" s="28" t="s">
        <v>786</v>
      </c>
      <c r="D19" s="28" t="s">
        <v>781</v>
      </c>
      <c r="E19" s="28" t="s">
        <v>787</v>
      </c>
      <c r="F19" s="28">
        <v>9000</v>
      </c>
      <c r="G19" s="28" t="s">
        <v>783</v>
      </c>
      <c r="H19" s="29" t="s">
        <v>797</v>
      </c>
      <c r="I19" s="27"/>
      <c r="J19" s="223"/>
      <c r="K19" s="23"/>
      <c r="L19" s="34"/>
      <c r="M19" s="34"/>
    </row>
    <row r="20" spans="1:13" ht="15" customHeight="1">
      <c r="A20" s="26" t="s">
        <v>798</v>
      </c>
      <c r="B20" s="27"/>
      <c r="C20" s="27"/>
      <c r="D20" s="27"/>
      <c r="E20" s="27"/>
      <c r="F20" s="27"/>
      <c r="G20" s="27"/>
      <c r="H20" s="27"/>
      <c r="I20" s="33" t="s">
        <v>770</v>
      </c>
      <c r="J20" s="223"/>
      <c r="K20" s="23"/>
      <c r="L20" s="34"/>
      <c r="M20" s="34"/>
    </row>
    <row r="21" spans="1:13" ht="15" customHeight="1">
      <c r="A21" s="28" t="s">
        <v>791</v>
      </c>
      <c r="B21" s="28" t="s">
        <v>773</v>
      </c>
      <c r="C21" s="28" t="s">
        <v>792</v>
      </c>
      <c r="D21" s="28">
        <v>151</v>
      </c>
      <c r="E21" s="28" t="s">
        <v>775</v>
      </c>
      <c r="F21" s="28">
        <v>1500</v>
      </c>
      <c r="G21" s="28" t="s">
        <v>776</v>
      </c>
      <c r="H21" s="28" t="s">
        <v>777</v>
      </c>
      <c r="I21" s="27"/>
      <c r="J21" s="223"/>
      <c r="K21" s="23"/>
      <c r="L21" s="34"/>
      <c r="M21" s="34"/>
    </row>
    <row r="22" spans="1:13" ht="15" customHeight="1">
      <c r="A22" s="28" t="s">
        <v>799</v>
      </c>
      <c r="B22" s="28" t="s">
        <v>773</v>
      </c>
      <c r="C22" s="28" t="s">
        <v>800</v>
      </c>
      <c r="D22" s="28">
        <v>199</v>
      </c>
      <c r="E22" s="28" t="s">
        <v>775</v>
      </c>
      <c r="F22" s="28">
        <v>1500</v>
      </c>
      <c r="G22" s="28" t="s">
        <v>776</v>
      </c>
      <c r="H22" s="28" t="s">
        <v>777</v>
      </c>
      <c r="I22" s="27"/>
      <c r="J22" s="223"/>
      <c r="K22" s="23"/>
      <c r="L22" s="34"/>
      <c r="M22" s="34"/>
    </row>
    <row r="23" spans="1:13" ht="15" customHeight="1">
      <c r="A23" s="28" t="s">
        <v>778</v>
      </c>
      <c r="B23" s="28" t="s">
        <v>779</v>
      </c>
      <c r="C23" s="28" t="s">
        <v>780</v>
      </c>
      <c r="D23" s="28" t="s">
        <v>781</v>
      </c>
      <c r="E23" s="28" t="s">
        <v>782</v>
      </c>
      <c r="F23" s="28">
        <v>9000</v>
      </c>
      <c r="G23" s="28" t="s">
        <v>783</v>
      </c>
      <c r="H23" s="28" t="s">
        <v>784</v>
      </c>
      <c r="I23" s="27"/>
      <c r="J23" s="223"/>
      <c r="K23" s="23"/>
      <c r="L23" s="34"/>
      <c r="M23" s="34"/>
    </row>
    <row r="24" spans="1:13" ht="15" customHeight="1">
      <c r="A24" s="28" t="s">
        <v>785</v>
      </c>
      <c r="B24" s="28" t="s">
        <v>779</v>
      </c>
      <c r="C24" s="28" t="s">
        <v>786</v>
      </c>
      <c r="D24" s="28" t="s">
        <v>781</v>
      </c>
      <c r="E24" s="28" t="s">
        <v>787</v>
      </c>
      <c r="F24" s="28">
        <v>9000</v>
      </c>
      <c r="G24" s="28" t="s">
        <v>783</v>
      </c>
      <c r="H24" s="28" t="s">
        <v>788</v>
      </c>
      <c r="I24" s="27"/>
      <c r="J24" s="223"/>
      <c r="K24" s="34"/>
      <c r="L24" s="23"/>
      <c r="M24" s="23"/>
    </row>
    <row r="25" spans="1:13" ht="15" customHeight="1">
      <c r="A25" s="26" t="s">
        <v>801</v>
      </c>
      <c r="B25" s="27"/>
      <c r="C25" s="27"/>
      <c r="D25" s="27"/>
      <c r="E25" s="27"/>
      <c r="F25" s="27"/>
      <c r="G25" s="27"/>
      <c r="H25" s="27"/>
      <c r="I25" s="33" t="s">
        <v>802</v>
      </c>
      <c r="J25" s="223"/>
      <c r="K25" s="23"/>
      <c r="L25" s="23"/>
      <c r="M25" s="23"/>
    </row>
    <row r="26" spans="1:13" ht="15" customHeight="1">
      <c r="A26" s="28" t="s">
        <v>803</v>
      </c>
      <c r="B26" s="28" t="s">
        <v>773</v>
      </c>
      <c r="C26" s="28" t="s">
        <v>774</v>
      </c>
      <c r="D26" s="28">
        <v>150</v>
      </c>
      <c r="E26" s="28" t="s">
        <v>775</v>
      </c>
      <c r="F26" s="28">
        <v>1500</v>
      </c>
      <c r="G26" s="28" t="s">
        <v>776</v>
      </c>
      <c r="H26" s="28" t="s">
        <v>777</v>
      </c>
      <c r="I26" s="27"/>
      <c r="J26" s="223"/>
      <c r="K26" s="23"/>
      <c r="L26" s="23"/>
      <c r="M26" s="23"/>
    </row>
    <row r="27" spans="1:13" ht="15" customHeight="1">
      <c r="A27" s="28" t="s">
        <v>804</v>
      </c>
      <c r="B27" s="28" t="s">
        <v>781</v>
      </c>
      <c r="C27" s="28" t="s">
        <v>781</v>
      </c>
      <c r="D27" s="28">
        <v>150</v>
      </c>
      <c r="E27" s="28">
        <v>150</v>
      </c>
      <c r="F27" s="28">
        <v>1500</v>
      </c>
      <c r="G27" s="28" t="s">
        <v>776</v>
      </c>
      <c r="H27" s="28" t="s">
        <v>805</v>
      </c>
      <c r="I27" s="27"/>
      <c r="J27" s="223"/>
      <c r="K27" s="23"/>
      <c r="L27" s="23"/>
      <c r="M27" s="23"/>
    </row>
    <row r="28" spans="1:13" ht="15" customHeight="1">
      <c r="A28" s="28" t="s">
        <v>778</v>
      </c>
      <c r="B28" s="28" t="s">
        <v>779</v>
      </c>
      <c r="C28" s="28" t="s">
        <v>806</v>
      </c>
      <c r="D28" s="28">
        <v>301</v>
      </c>
      <c r="E28" s="28" t="s">
        <v>807</v>
      </c>
      <c r="F28" s="28">
        <v>9000</v>
      </c>
      <c r="G28" s="28" t="s">
        <v>808</v>
      </c>
      <c r="H28" s="28" t="s">
        <v>781</v>
      </c>
      <c r="I28" s="27"/>
      <c r="J28" s="223"/>
      <c r="K28" s="23"/>
      <c r="L28" s="23"/>
      <c r="M28" s="23"/>
    </row>
    <row r="29" spans="1:13" ht="15" customHeight="1">
      <c r="A29" s="28" t="s">
        <v>809</v>
      </c>
      <c r="B29" s="28" t="s">
        <v>779</v>
      </c>
      <c r="C29" s="28" t="s">
        <v>810</v>
      </c>
      <c r="D29" s="28">
        <v>309</v>
      </c>
      <c r="E29" s="28" t="s">
        <v>807</v>
      </c>
      <c r="F29" s="28">
        <v>9000</v>
      </c>
      <c r="G29" s="28" t="s">
        <v>808</v>
      </c>
      <c r="H29" s="28" t="s">
        <v>781</v>
      </c>
      <c r="I29" s="27"/>
      <c r="J29" s="223"/>
      <c r="K29" s="23"/>
      <c r="L29" s="23"/>
      <c r="M29" s="23"/>
    </row>
    <row r="30" spans="1:13" ht="15" customHeight="1">
      <c r="A30" s="26" t="s">
        <v>811</v>
      </c>
      <c r="B30" s="27"/>
      <c r="C30" s="27"/>
      <c r="D30" s="27"/>
      <c r="E30" s="27"/>
      <c r="F30" s="27"/>
      <c r="G30" s="27"/>
      <c r="H30" s="27"/>
      <c r="I30" s="33" t="s">
        <v>802</v>
      </c>
      <c r="J30" s="223"/>
      <c r="K30" s="23"/>
      <c r="L30" s="23"/>
      <c r="M30" s="23"/>
    </row>
    <row r="31" spans="1:13" ht="15" customHeight="1">
      <c r="A31" s="28" t="s">
        <v>803</v>
      </c>
      <c r="B31" s="28" t="s">
        <v>773</v>
      </c>
      <c r="C31" s="28" t="s">
        <v>774</v>
      </c>
      <c r="D31" s="28">
        <v>150</v>
      </c>
      <c r="E31" s="28" t="s">
        <v>775</v>
      </c>
      <c r="F31" s="28">
        <v>1500</v>
      </c>
      <c r="G31" s="28" t="s">
        <v>776</v>
      </c>
      <c r="H31" s="28" t="s">
        <v>777</v>
      </c>
      <c r="I31" s="27"/>
      <c r="J31" s="223"/>
      <c r="K31" s="23"/>
      <c r="L31" s="23"/>
      <c r="M31" s="23"/>
    </row>
    <row r="32" spans="1:13" ht="15" customHeight="1">
      <c r="A32" s="28" t="s">
        <v>804</v>
      </c>
      <c r="B32" s="28" t="s">
        <v>781</v>
      </c>
      <c r="C32" s="28" t="s">
        <v>781</v>
      </c>
      <c r="D32" s="28">
        <v>150</v>
      </c>
      <c r="E32" s="28" t="s">
        <v>775</v>
      </c>
      <c r="F32" s="28">
        <v>1500</v>
      </c>
      <c r="G32" s="28" t="s">
        <v>776</v>
      </c>
      <c r="H32" s="28" t="s">
        <v>805</v>
      </c>
      <c r="I32" s="27"/>
      <c r="J32" s="223"/>
      <c r="K32" s="23"/>
      <c r="L32" s="23"/>
      <c r="M32" s="23"/>
    </row>
    <row r="33" spans="1:13" ht="15" customHeight="1">
      <c r="A33" s="28" t="s">
        <v>778</v>
      </c>
      <c r="B33" s="28" t="s">
        <v>779</v>
      </c>
      <c r="C33" s="28" t="s">
        <v>806</v>
      </c>
      <c r="D33" s="28">
        <v>301</v>
      </c>
      <c r="E33" s="28" t="s">
        <v>812</v>
      </c>
      <c r="F33" s="28">
        <v>9000</v>
      </c>
      <c r="G33" s="28" t="s">
        <v>808</v>
      </c>
      <c r="H33" s="28" t="s">
        <v>781</v>
      </c>
      <c r="I33" s="27"/>
      <c r="J33" s="223"/>
      <c r="K33" s="23"/>
      <c r="L33" s="23"/>
      <c r="M33" s="23"/>
    </row>
    <row r="34" spans="1:13" ht="15" customHeight="1">
      <c r="A34" s="28" t="s">
        <v>813</v>
      </c>
      <c r="B34" s="28" t="s">
        <v>779</v>
      </c>
      <c r="C34" s="28" t="s">
        <v>814</v>
      </c>
      <c r="D34" s="28">
        <v>303</v>
      </c>
      <c r="E34" s="28" t="s">
        <v>812</v>
      </c>
      <c r="F34" s="28">
        <v>9000</v>
      </c>
      <c r="G34" s="28" t="s">
        <v>808</v>
      </c>
      <c r="H34" s="28" t="s">
        <v>781</v>
      </c>
      <c r="I34" s="27"/>
      <c r="J34" s="223"/>
      <c r="K34" s="23"/>
      <c r="L34" s="23"/>
      <c r="M34" s="23"/>
    </row>
    <row r="35" spans="1:13" ht="15" customHeight="1">
      <c r="A35" s="28" t="s">
        <v>809</v>
      </c>
      <c r="B35" s="28" t="s">
        <v>779</v>
      </c>
      <c r="C35" s="28" t="s">
        <v>810</v>
      </c>
      <c r="D35" s="28">
        <v>309</v>
      </c>
      <c r="E35" s="28" t="s">
        <v>812</v>
      </c>
      <c r="F35" s="28">
        <v>9000</v>
      </c>
      <c r="G35" s="28" t="s">
        <v>808</v>
      </c>
      <c r="H35" s="28" t="s">
        <v>781</v>
      </c>
      <c r="I35" s="27"/>
      <c r="J35" s="223"/>
      <c r="K35" s="23"/>
      <c r="L35" s="23"/>
      <c r="M35" s="23"/>
    </row>
    <row r="36" spans="1:13" ht="15" customHeight="1">
      <c r="A36" s="26" t="s">
        <v>815</v>
      </c>
      <c r="B36" s="27"/>
      <c r="C36" s="27"/>
      <c r="D36" s="27"/>
      <c r="E36" s="27"/>
      <c r="F36" s="27"/>
      <c r="G36" s="27"/>
      <c r="H36" s="27"/>
      <c r="I36" s="33" t="s">
        <v>802</v>
      </c>
      <c r="J36" s="223"/>
      <c r="K36" s="23"/>
      <c r="L36" s="23"/>
      <c r="M36" s="23"/>
    </row>
    <row r="37" spans="1:13" ht="15" customHeight="1">
      <c r="A37" s="28" t="s">
        <v>816</v>
      </c>
      <c r="B37" s="28" t="s">
        <v>773</v>
      </c>
      <c r="C37" s="28" t="s">
        <v>774</v>
      </c>
      <c r="D37" s="28">
        <v>150</v>
      </c>
      <c r="E37" s="28" t="s">
        <v>775</v>
      </c>
      <c r="F37" s="28">
        <v>1500</v>
      </c>
      <c r="G37" s="28" t="s">
        <v>776</v>
      </c>
      <c r="H37" s="28" t="s">
        <v>777</v>
      </c>
      <c r="I37" s="27"/>
      <c r="J37" s="223"/>
      <c r="K37" s="23"/>
      <c r="L37" s="23"/>
      <c r="M37" s="23"/>
    </row>
    <row r="38" spans="1:13" ht="15" customHeight="1">
      <c r="A38" s="28" t="s">
        <v>813</v>
      </c>
      <c r="B38" s="28" t="s">
        <v>779</v>
      </c>
      <c r="C38" s="28" t="s">
        <v>780</v>
      </c>
      <c r="D38" s="28" t="s">
        <v>781</v>
      </c>
      <c r="E38" s="28" t="s">
        <v>817</v>
      </c>
      <c r="F38" s="28">
        <v>9000</v>
      </c>
      <c r="G38" s="28" t="s">
        <v>808</v>
      </c>
      <c r="H38" s="30" t="s">
        <v>818</v>
      </c>
      <c r="I38" s="27"/>
      <c r="J38" s="223"/>
      <c r="K38" s="23"/>
      <c r="L38" s="23"/>
      <c r="M38" s="23"/>
    </row>
    <row r="39" spans="1:13" ht="15" customHeight="1">
      <c r="A39" s="28" t="s">
        <v>813</v>
      </c>
      <c r="B39" s="28" t="s">
        <v>779</v>
      </c>
      <c r="C39" s="28" t="s">
        <v>786</v>
      </c>
      <c r="D39" s="28" t="s">
        <v>781</v>
      </c>
      <c r="E39" s="28" t="s">
        <v>817</v>
      </c>
      <c r="F39" s="28">
        <v>9000</v>
      </c>
      <c r="G39" s="28" t="s">
        <v>808</v>
      </c>
      <c r="H39" s="30" t="s">
        <v>819</v>
      </c>
      <c r="I39" s="27"/>
      <c r="J39" s="223"/>
      <c r="K39" s="23"/>
      <c r="L39" s="23"/>
      <c r="M39" s="23"/>
    </row>
    <row r="40" spans="1:13" ht="15" customHeight="1">
      <c r="A40" s="28" t="s">
        <v>785</v>
      </c>
      <c r="B40" s="28" t="s">
        <v>779</v>
      </c>
      <c r="C40" s="28" t="s">
        <v>820</v>
      </c>
      <c r="D40" s="28" t="s">
        <v>781</v>
      </c>
      <c r="E40" s="28" t="s">
        <v>787</v>
      </c>
      <c r="F40" s="28">
        <v>9000</v>
      </c>
      <c r="G40" s="28" t="s">
        <v>808</v>
      </c>
      <c r="H40" s="31" t="s">
        <v>821</v>
      </c>
      <c r="I40" s="27"/>
      <c r="J40" s="223"/>
      <c r="K40" s="23"/>
      <c r="L40" s="23"/>
      <c r="M40" s="23"/>
    </row>
    <row r="41" spans="1:13" ht="15" customHeight="1">
      <c r="A41" s="26" t="s">
        <v>822</v>
      </c>
      <c r="B41" s="27"/>
      <c r="C41" s="27"/>
      <c r="D41" s="27"/>
      <c r="E41" s="27"/>
      <c r="F41" s="27"/>
      <c r="G41" s="27"/>
      <c r="H41" s="27"/>
      <c r="I41" s="33" t="s">
        <v>802</v>
      </c>
      <c r="J41" s="223"/>
      <c r="K41" s="23"/>
      <c r="L41" s="23"/>
      <c r="M41" s="23"/>
    </row>
    <row r="42" spans="1:13" ht="15" customHeight="1">
      <c r="A42" s="28" t="s">
        <v>816</v>
      </c>
      <c r="B42" s="28" t="s">
        <v>773</v>
      </c>
      <c r="C42" s="28" t="s">
        <v>774</v>
      </c>
      <c r="D42" s="28">
        <v>150</v>
      </c>
      <c r="E42" s="28" t="s">
        <v>775</v>
      </c>
      <c r="F42" s="28">
        <v>1500</v>
      </c>
      <c r="G42" s="28" t="s">
        <v>776</v>
      </c>
      <c r="H42" s="28" t="s">
        <v>777</v>
      </c>
      <c r="I42" s="27"/>
      <c r="J42" s="223"/>
      <c r="K42" s="23"/>
      <c r="L42" s="23"/>
      <c r="M42" s="23"/>
    </row>
    <row r="43" spans="1:13" ht="15" customHeight="1">
      <c r="A43" s="28" t="s">
        <v>813</v>
      </c>
      <c r="B43" s="28" t="s">
        <v>779</v>
      </c>
      <c r="C43" s="28" t="s">
        <v>780</v>
      </c>
      <c r="D43" s="28" t="s">
        <v>781</v>
      </c>
      <c r="E43" s="28" t="s">
        <v>817</v>
      </c>
      <c r="F43" s="28">
        <v>9000</v>
      </c>
      <c r="G43" s="28" t="s">
        <v>808</v>
      </c>
      <c r="H43" s="31" t="s">
        <v>823</v>
      </c>
      <c r="I43" s="27"/>
      <c r="J43" s="223"/>
      <c r="K43" s="23"/>
      <c r="L43" s="23"/>
      <c r="M43" s="23"/>
    </row>
    <row r="44" spans="1:13" ht="15" customHeight="1">
      <c r="A44" s="28" t="s">
        <v>785</v>
      </c>
      <c r="B44" s="28" t="s">
        <v>779</v>
      </c>
      <c r="C44" s="28" t="s">
        <v>786</v>
      </c>
      <c r="D44" s="28" t="s">
        <v>781</v>
      </c>
      <c r="E44" s="28" t="s">
        <v>787</v>
      </c>
      <c r="F44" s="28">
        <v>9000</v>
      </c>
      <c r="G44" s="28" t="s">
        <v>808</v>
      </c>
      <c r="H44" s="31" t="s">
        <v>821</v>
      </c>
      <c r="I44" s="27"/>
      <c r="J44" s="223"/>
      <c r="K44" s="23"/>
      <c r="L44" s="23"/>
      <c r="M44" s="23"/>
    </row>
    <row r="45" spans="1:13" ht="15" customHeight="1">
      <c r="A45" s="26" t="s">
        <v>824</v>
      </c>
      <c r="B45" s="27"/>
      <c r="C45" s="27"/>
      <c r="D45" s="27"/>
      <c r="E45" s="27"/>
      <c r="F45" s="27"/>
      <c r="G45" s="27"/>
      <c r="H45" s="27"/>
      <c r="I45" s="33" t="s">
        <v>825</v>
      </c>
      <c r="J45" s="222" t="s">
        <v>826</v>
      </c>
      <c r="K45" s="23"/>
      <c r="L45" s="23"/>
      <c r="M45" s="23"/>
    </row>
    <row r="46" spans="1:13">
      <c r="A46" s="28" t="s">
        <v>816</v>
      </c>
      <c r="B46" s="28" t="s">
        <v>773</v>
      </c>
      <c r="C46" s="28" t="s">
        <v>774</v>
      </c>
      <c r="D46" s="28">
        <v>150</v>
      </c>
      <c r="E46" s="28" t="s">
        <v>775</v>
      </c>
      <c r="F46" s="28">
        <v>1500</v>
      </c>
      <c r="G46" s="28" t="s">
        <v>776</v>
      </c>
      <c r="H46" s="28" t="s">
        <v>777</v>
      </c>
      <c r="I46" s="27"/>
      <c r="J46" s="223"/>
      <c r="K46" s="23"/>
      <c r="L46" s="23"/>
      <c r="M46" s="23"/>
    </row>
    <row r="47" spans="1:13">
      <c r="A47" s="28" t="s">
        <v>778</v>
      </c>
      <c r="B47" s="28" t="s">
        <v>827</v>
      </c>
      <c r="C47" s="28" t="s">
        <v>780</v>
      </c>
      <c r="D47" s="28" t="s">
        <v>781</v>
      </c>
      <c r="E47" s="28" t="s">
        <v>782</v>
      </c>
      <c r="F47" s="28">
        <v>9000</v>
      </c>
      <c r="G47" s="28" t="s">
        <v>808</v>
      </c>
      <c r="H47" s="29" t="s">
        <v>828</v>
      </c>
      <c r="I47" s="27"/>
      <c r="J47" s="223"/>
      <c r="K47" s="23"/>
      <c r="L47" s="23"/>
      <c r="M47" s="23"/>
    </row>
    <row r="48" spans="1:13">
      <c r="A48" s="28" t="s">
        <v>829</v>
      </c>
      <c r="B48" s="28" t="s">
        <v>827</v>
      </c>
      <c r="C48" s="28" t="s">
        <v>786</v>
      </c>
      <c r="D48" s="28" t="s">
        <v>781</v>
      </c>
      <c r="E48" s="28" t="s">
        <v>830</v>
      </c>
      <c r="F48" s="28">
        <v>1500</v>
      </c>
      <c r="G48" s="28" t="s">
        <v>808</v>
      </c>
      <c r="H48" s="28" t="s">
        <v>831</v>
      </c>
      <c r="I48" s="27"/>
      <c r="J48" s="223"/>
      <c r="K48" s="23"/>
      <c r="L48" s="23"/>
      <c r="M48" s="23"/>
    </row>
    <row r="49" spans="1:13">
      <c r="A49" s="26" t="s">
        <v>832</v>
      </c>
      <c r="B49" s="27"/>
      <c r="C49" s="27"/>
      <c r="D49" s="27"/>
      <c r="E49" s="27"/>
      <c r="F49" s="27"/>
      <c r="G49" s="27"/>
      <c r="H49" s="27"/>
      <c r="I49" s="27"/>
      <c r="J49" s="223"/>
      <c r="K49" s="23"/>
      <c r="L49" s="23"/>
      <c r="M49" s="23"/>
    </row>
    <row r="50" spans="1:13">
      <c r="A50" s="28" t="s">
        <v>816</v>
      </c>
      <c r="B50" s="28" t="s">
        <v>833</v>
      </c>
      <c r="C50" s="28" t="s">
        <v>774</v>
      </c>
      <c r="D50" s="28">
        <v>150</v>
      </c>
      <c r="E50" s="28" t="s">
        <v>775</v>
      </c>
      <c r="F50" s="28">
        <v>1500</v>
      </c>
      <c r="G50" s="28" t="s">
        <v>776</v>
      </c>
      <c r="H50" s="28" t="s">
        <v>777</v>
      </c>
      <c r="I50" s="27"/>
      <c r="J50" s="223"/>
      <c r="K50" s="23"/>
      <c r="L50" s="23"/>
      <c r="M50" s="23"/>
    </row>
    <row r="51" spans="1:13">
      <c r="A51" s="28" t="s">
        <v>778</v>
      </c>
      <c r="B51" s="28" t="s">
        <v>773</v>
      </c>
      <c r="C51" s="28" t="s">
        <v>806</v>
      </c>
      <c r="D51" s="28">
        <v>301</v>
      </c>
      <c r="E51" s="28" t="s">
        <v>834</v>
      </c>
      <c r="F51" s="28">
        <v>9000</v>
      </c>
      <c r="G51" s="28" t="s">
        <v>808</v>
      </c>
      <c r="H51" s="29" t="s">
        <v>828</v>
      </c>
      <c r="I51" s="27"/>
      <c r="J51" s="223"/>
      <c r="K51" s="23"/>
      <c r="L51" s="23"/>
      <c r="M51" s="23"/>
    </row>
    <row r="52" spans="1:13" ht="24">
      <c r="A52" s="28" t="s">
        <v>829</v>
      </c>
      <c r="B52" s="28" t="s">
        <v>773</v>
      </c>
      <c r="C52" s="28" t="s">
        <v>835</v>
      </c>
      <c r="D52" s="29">
        <v>200</v>
      </c>
      <c r="E52" s="29" t="s">
        <v>836</v>
      </c>
      <c r="F52" s="28">
        <v>1500</v>
      </c>
      <c r="G52" s="28" t="s">
        <v>808</v>
      </c>
      <c r="H52" s="28" t="s">
        <v>837</v>
      </c>
      <c r="I52" s="27"/>
      <c r="J52" s="223"/>
      <c r="K52" s="23"/>
      <c r="L52" s="23"/>
      <c r="M52" s="23"/>
    </row>
    <row r="53" spans="1:13">
      <c r="A53" s="28" t="s">
        <v>785</v>
      </c>
      <c r="B53" s="28" t="s">
        <v>779</v>
      </c>
      <c r="C53" s="28" t="s">
        <v>820</v>
      </c>
      <c r="D53" s="28" t="s">
        <v>781</v>
      </c>
      <c r="E53" s="28" t="s">
        <v>787</v>
      </c>
      <c r="F53" s="28">
        <v>9000</v>
      </c>
      <c r="G53" s="28" t="s">
        <v>808</v>
      </c>
      <c r="H53" s="28" t="s">
        <v>838</v>
      </c>
      <c r="I53" s="27"/>
      <c r="J53" s="223"/>
      <c r="K53" s="23"/>
      <c r="L53" s="23"/>
      <c r="M53" s="23"/>
    </row>
    <row r="54" spans="1:13">
      <c r="A54" s="26" t="s">
        <v>839</v>
      </c>
      <c r="B54" s="27"/>
      <c r="C54" s="27"/>
      <c r="D54" s="27"/>
      <c r="E54" s="27"/>
      <c r="F54" s="27"/>
      <c r="G54" s="27"/>
      <c r="H54" s="27"/>
      <c r="I54" s="33" t="s">
        <v>840</v>
      </c>
      <c r="J54" s="223"/>
      <c r="K54" s="23"/>
      <c r="L54" s="23"/>
      <c r="M54" s="23"/>
    </row>
    <row r="55" spans="1:13">
      <c r="A55" s="28" t="s">
        <v>791</v>
      </c>
      <c r="B55" s="28" t="s">
        <v>773</v>
      </c>
      <c r="C55" s="28" t="s">
        <v>792</v>
      </c>
      <c r="D55" s="28">
        <v>151</v>
      </c>
      <c r="E55" s="28" t="s">
        <v>775</v>
      </c>
      <c r="F55" s="28">
        <v>1500</v>
      </c>
      <c r="G55" s="28" t="s">
        <v>776</v>
      </c>
      <c r="H55" s="28" t="s">
        <v>777</v>
      </c>
      <c r="I55" s="27"/>
      <c r="J55" s="223"/>
      <c r="K55" s="23"/>
      <c r="L55" s="23"/>
      <c r="M55" s="23"/>
    </row>
    <row r="56" spans="1:13">
      <c r="A56" s="28" t="s">
        <v>778</v>
      </c>
      <c r="B56" s="28" t="s">
        <v>779</v>
      </c>
      <c r="C56" s="28" t="s">
        <v>806</v>
      </c>
      <c r="D56" s="28">
        <v>301</v>
      </c>
      <c r="E56" s="28" t="s">
        <v>841</v>
      </c>
      <c r="F56" s="28">
        <v>9000</v>
      </c>
      <c r="G56" s="28" t="s">
        <v>783</v>
      </c>
      <c r="H56" s="29" t="s">
        <v>796</v>
      </c>
      <c r="I56" s="27"/>
      <c r="J56" s="223"/>
      <c r="K56" s="23"/>
      <c r="L56" s="23"/>
      <c r="M56" s="23"/>
    </row>
    <row r="57" spans="1:13">
      <c r="A57" s="28" t="s">
        <v>785</v>
      </c>
      <c r="B57" s="28" t="s">
        <v>779</v>
      </c>
      <c r="C57" s="28" t="s">
        <v>842</v>
      </c>
      <c r="D57" s="28">
        <v>300</v>
      </c>
      <c r="E57" s="28" t="s">
        <v>841</v>
      </c>
      <c r="F57" s="28">
        <v>9000</v>
      </c>
      <c r="G57" s="28" t="s">
        <v>783</v>
      </c>
      <c r="H57" s="29" t="s">
        <v>796</v>
      </c>
      <c r="I57" s="27"/>
      <c r="J57" s="223"/>
      <c r="K57" s="23"/>
      <c r="L57" s="23"/>
      <c r="M57" s="23"/>
    </row>
    <row r="58" spans="1:13">
      <c r="A58" s="28" t="s">
        <v>829</v>
      </c>
      <c r="B58" s="28" t="s">
        <v>779</v>
      </c>
      <c r="C58" s="28" t="s">
        <v>786</v>
      </c>
      <c r="D58" s="28" t="s">
        <v>781</v>
      </c>
      <c r="E58" s="28" t="s">
        <v>830</v>
      </c>
      <c r="F58" s="28">
        <v>1500</v>
      </c>
      <c r="G58" s="28" t="s">
        <v>783</v>
      </c>
      <c r="H58" s="29" t="s">
        <v>797</v>
      </c>
      <c r="I58" s="27"/>
      <c r="J58" s="223"/>
      <c r="K58" s="23"/>
      <c r="L58" s="23"/>
      <c r="M58" s="23"/>
    </row>
    <row r="59" spans="1:13">
      <c r="A59" s="26" t="s">
        <v>843</v>
      </c>
      <c r="B59" s="27"/>
      <c r="C59" s="27"/>
      <c r="D59" s="27"/>
      <c r="E59" s="27"/>
      <c r="F59" s="27"/>
      <c r="G59" s="27"/>
      <c r="H59" s="27"/>
      <c r="I59" s="33" t="s">
        <v>844</v>
      </c>
      <c r="J59" s="223"/>
      <c r="K59" s="23"/>
      <c r="L59" s="23"/>
      <c r="M59" s="23"/>
    </row>
    <row r="60" spans="1:13">
      <c r="A60" s="28" t="s">
        <v>772</v>
      </c>
      <c r="B60" s="28" t="s">
        <v>833</v>
      </c>
      <c r="C60" s="28" t="s">
        <v>774</v>
      </c>
      <c r="D60" s="28">
        <v>150</v>
      </c>
      <c r="E60" s="28" t="s">
        <v>775</v>
      </c>
      <c r="F60" s="28">
        <v>1500</v>
      </c>
      <c r="G60" s="28" t="s">
        <v>776</v>
      </c>
      <c r="H60" s="28" t="s">
        <v>777</v>
      </c>
      <c r="I60" s="27"/>
      <c r="J60" s="223"/>
      <c r="K60" s="23"/>
      <c r="L60" s="23"/>
      <c r="M60" s="23"/>
    </row>
    <row r="61" spans="1:13">
      <c r="A61" s="28" t="s">
        <v>799</v>
      </c>
      <c r="B61" s="28" t="s">
        <v>833</v>
      </c>
      <c r="C61" s="28" t="s">
        <v>800</v>
      </c>
      <c r="D61" s="28">
        <v>199</v>
      </c>
      <c r="E61" s="28" t="s">
        <v>775</v>
      </c>
      <c r="F61" s="28">
        <v>1500</v>
      </c>
      <c r="G61" s="28" t="s">
        <v>776</v>
      </c>
      <c r="H61" s="28" t="s">
        <v>777</v>
      </c>
      <c r="I61" s="27"/>
      <c r="J61" s="223"/>
      <c r="K61" s="23"/>
      <c r="L61" s="23"/>
      <c r="M61" s="23"/>
    </row>
    <row r="62" spans="1:13">
      <c r="A62" s="28" t="s">
        <v>778</v>
      </c>
      <c r="B62" s="28" t="s">
        <v>833</v>
      </c>
      <c r="C62" s="28" t="s">
        <v>806</v>
      </c>
      <c r="D62" s="28">
        <v>301</v>
      </c>
      <c r="E62" s="28" t="s">
        <v>845</v>
      </c>
      <c r="F62" s="28">
        <v>9000</v>
      </c>
      <c r="G62" s="28" t="s">
        <v>846</v>
      </c>
      <c r="H62" s="28" t="s">
        <v>784</v>
      </c>
      <c r="I62" s="27"/>
      <c r="J62" s="223"/>
      <c r="K62" s="23"/>
      <c r="L62" s="23"/>
      <c r="M62" s="23"/>
    </row>
    <row r="63" spans="1:13">
      <c r="A63" s="28" t="s">
        <v>809</v>
      </c>
      <c r="B63" s="28" t="s">
        <v>833</v>
      </c>
      <c r="C63" s="28" t="s">
        <v>810</v>
      </c>
      <c r="D63" s="28">
        <v>309</v>
      </c>
      <c r="E63" s="28" t="s">
        <v>845</v>
      </c>
      <c r="F63" s="28">
        <v>9000</v>
      </c>
      <c r="G63" s="28" t="s">
        <v>846</v>
      </c>
      <c r="H63" s="28" t="s">
        <v>784</v>
      </c>
      <c r="I63" s="27"/>
      <c r="J63" s="223"/>
      <c r="K63" s="23"/>
      <c r="L63" s="23"/>
      <c r="M63" s="23"/>
    </row>
    <row r="64" spans="1:13">
      <c r="A64" s="28" t="s">
        <v>785</v>
      </c>
      <c r="B64" s="28" t="s">
        <v>833</v>
      </c>
      <c r="C64" s="28" t="s">
        <v>842</v>
      </c>
      <c r="D64" s="28">
        <v>300</v>
      </c>
      <c r="E64" s="28" t="s">
        <v>845</v>
      </c>
      <c r="F64" s="28">
        <v>9000</v>
      </c>
      <c r="G64" s="28" t="s">
        <v>846</v>
      </c>
      <c r="H64" s="28" t="s">
        <v>784</v>
      </c>
      <c r="I64" s="27"/>
      <c r="J64" s="223"/>
      <c r="K64" s="23"/>
      <c r="L64" s="23"/>
      <c r="M64" s="23"/>
    </row>
    <row r="65" spans="1:13">
      <c r="A65" s="28" t="s">
        <v>829</v>
      </c>
      <c r="B65" s="28" t="s">
        <v>833</v>
      </c>
      <c r="C65" s="28" t="s">
        <v>835</v>
      </c>
      <c r="D65" s="28">
        <v>200</v>
      </c>
      <c r="E65" s="28" t="s">
        <v>847</v>
      </c>
      <c r="F65" s="28">
        <v>1500</v>
      </c>
      <c r="G65" s="28" t="s">
        <v>846</v>
      </c>
      <c r="H65" s="28" t="s">
        <v>788</v>
      </c>
      <c r="I65" s="27"/>
      <c r="J65" s="223"/>
      <c r="K65" s="23"/>
      <c r="L65" s="23"/>
      <c r="M65" s="23"/>
    </row>
    <row r="66" spans="1:13">
      <c r="A66" s="28" t="s">
        <v>848</v>
      </c>
      <c r="B66" s="28" t="s">
        <v>833</v>
      </c>
      <c r="C66" s="28" t="s">
        <v>849</v>
      </c>
      <c r="D66" s="28">
        <v>209</v>
      </c>
      <c r="E66" s="28" t="s">
        <v>850</v>
      </c>
      <c r="F66" s="28">
        <v>1500</v>
      </c>
      <c r="G66" s="28" t="s">
        <v>846</v>
      </c>
      <c r="H66" s="28" t="s">
        <v>788</v>
      </c>
      <c r="I66" s="27"/>
      <c r="J66" s="223"/>
      <c r="K66" s="23"/>
      <c r="L66" s="23"/>
      <c r="M66" s="23"/>
    </row>
    <row r="67" spans="1:13">
      <c r="A67" s="26" t="s">
        <v>851</v>
      </c>
      <c r="B67" s="27"/>
      <c r="C67" s="27"/>
      <c r="D67" s="27"/>
      <c r="E67" s="27"/>
      <c r="F67" s="27"/>
      <c r="G67" s="27"/>
      <c r="H67" s="27"/>
      <c r="I67" s="27"/>
      <c r="J67" s="27"/>
      <c r="K67" s="23"/>
      <c r="L67" s="23"/>
      <c r="M67" s="23"/>
    </row>
    <row r="68" spans="1:13">
      <c r="A68" s="28" t="s">
        <v>772</v>
      </c>
      <c r="B68" s="28" t="s">
        <v>773</v>
      </c>
      <c r="C68" s="28" t="s">
        <v>774</v>
      </c>
      <c r="D68" s="28">
        <v>150</v>
      </c>
      <c r="E68" s="28" t="s">
        <v>775</v>
      </c>
      <c r="F68" s="28">
        <v>1500</v>
      </c>
      <c r="G68" s="28" t="s">
        <v>776</v>
      </c>
      <c r="H68" s="28" t="s">
        <v>777</v>
      </c>
      <c r="I68" s="27"/>
      <c r="J68" s="27"/>
      <c r="K68" s="23"/>
      <c r="L68" s="23"/>
      <c r="M68" s="23"/>
    </row>
    <row r="69" spans="1:13">
      <c r="A69" s="28" t="s">
        <v>778</v>
      </c>
      <c r="B69" s="28" t="s">
        <v>827</v>
      </c>
      <c r="C69" s="28" t="s">
        <v>780</v>
      </c>
      <c r="D69" s="28">
        <v>301</v>
      </c>
      <c r="E69" s="28" t="s">
        <v>782</v>
      </c>
      <c r="F69" s="28">
        <v>9000</v>
      </c>
      <c r="G69" s="28" t="s">
        <v>846</v>
      </c>
      <c r="H69" s="28" t="s">
        <v>784</v>
      </c>
      <c r="I69" s="27"/>
      <c r="J69" s="27"/>
      <c r="K69" s="23"/>
      <c r="L69" s="23"/>
      <c r="M69" s="23"/>
    </row>
    <row r="70" spans="1:13">
      <c r="A70" s="28" t="s">
        <v>829</v>
      </c>
      <c r="B70" s="28" t="s">
        <v>827</v>
      </c>
      <c r="C70" s="28" t="s">
        <v>786</v>
      </c>
      <c r="D70" s="28">
        <v>200</v>
      </c>
      <c r="E70" s="28" t="s">
        <v>830</v>
      </c>
      <c r="F70" s="28">
        <v>1500</v>
      </c>
      <c r="G70" s="28" t="s">
        <v>846</v>
      </c>
      <c r="H70" s="28" t="s">
        <v>788</v>
      </c>
      <c r="I70" s="27"/>
      <c r="J70" s="27"/>
      <c r="K70" s="23"/>
      <c r="L70" s="23"/>
      <c r="M70" s="23"/>
    </row>
    <row r="71" spans="1:1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</sheetData>
  <mergeCells count="6">
    <mergeCell ref="J45:J66"/>
    <mergeCell ref="A1:H1"/>
    <mergeCell ref="A2:H2"/>
    <mergeCell ref="A3:H3"/>
    <mergeCell ref="A4:H4"/>
    <mergeCell ref="J8:J44"/>
  </mergeCells>
  <phoneticPr fontId="51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4"/>
  <sheetViews>
    <sheetView workbookViewId="0">
      <selection activeCell="H15" sqref="H15"/>
    </sheetView>
  </sheetViews>
  <sheetFormatPr defaultColWidth="8.875" defaultRowHeight="13.5"/>
  <cols>
    <col min="1" max="1" width="23" style="1" customWidth="1"/>
    <col min="2" max="2" width="39" style="1" customWidth="1"/>
    <col min="3" max="3" width="14.625" style="1" customWidth="1"/>
    <col min="4" max="4" width="15" style="1" customWidth="1"/>
    <col min="5" max="5" width="28" style="1" customWidth="1"/>
    <col min="6" max="6" width="13" style="1" customWidth="1"/>
    <col min="7" max="7" width="23.5" style="1" customWidth="1"/>
    <col min="8" max="9" width="21.5" style="1" customWidth="1"/>
    <col min="10" max="10" width="16" style="1" customWidth="1"/>
    <col min="11" max="11" width="19.5" style="1" customWidth="1"/>
    <col min="12" max="12" width="15" style="1" customWidth="1"/>
    <col min="13" max="13" width="12.375" style="1" customWidth="1"/>
    <col min="14" max="14" width="13.5" style="1" customWidth="1"/>
    <col min="15" max="15" width="16.125" style="1" customWidth="1"/>
    <col min="16" max="16" width="16.875" style="1" customWidth="1"/>
    <col min="17" max="17" width="13" style="1" customWidth="1"/>
    <col min="18" max="26" width="10" style="1" customWidth="1"/>
    <col min="27" max="16384" width="8.875" style="1"/>
  </cols>
  <sheetData>
    <row r="1" spans="1:26" ht="18" customHeight="1">
      <c r="A1" s="2"/>
      <c r="B1" s="2"/>
      <c r="C1" s="2"/>
      <c r="D1" s="2"/>
      <c r="E1" s="2"/>
      <c r="F1" s="2"/>
      <c r="G1" s="3" t="s">
        <v>852</v>
      </c>
      <c r="H1" s="4"/>
      <c r="I1" s="4"/>
      <c r="J1" s="4"/>
      <c r="K1" s="4"/>
      <c r="L1" s="2"/>
      <c r="M1" s="16"/>
      <c r="N1" s="16" t="s">
        <v>853</v>
      </c>
      <c r="O1" s="16" t="s">
        <v>854</v>
      </c>
      <c r="P1" s="16" t="s">
        <v>855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customHeight="1">
      <c r="A2" s="5" t="s">
        <v>258</v>
      </c>
      <c r="B2" s="5" t="s">
        <v>856</v>
      </c>
      <c r="C2" s="5" t="s">
        <v>857</v>
      </c>
      <c r="D2" s="5" t="s">
        <v>77</v>
      </c>
      <c r="E2" s="5" t="s">
        <v>858</v>
      </c>
      <c r="F2" s="6" t="s">
        <v>859</v>
      </c>
      <c r="G2" s="7" t="s">
        <v>860</v>
      </c>
      <c r="H2" s="7" t="s">
        <v>861</v>
      </c>
      <c r="I2" s="7" t="s">
        <v>862</v>
      </c>
      <c r="J2" s="7" t="s">
        <v>863</v>
      </c>
      <c r="K2" s="17" t="s">
        <v>864</v>
      </c>
      <c r="L2" s="2"/>
      <c r="M2" s="16">
        <v>1107</v>
      </c>
      <c r="N2" s="16" t="s">
        <v>865</v>
      </c>
      <c r="O2" s="16" t="s">
        <v>866</v>
      </c>
      <c r="P2" s="16" t="s">
        <v>867</v>
      </c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8" t="s">
        <v>868</v>
      </c>
      <c r="B3" s="8" t="str">
        <f t="shared" ref="B3:B4" si="0">SUBSTITUTE(SUBSTITUTE(A3&amp;"-"&amp;G3,".","e"),RIGHT(SUBSTITUTE(A3&amp;"-"&amp;G3,".","e"),3),)</f>
        <v>hbwh-yum-server-11e107e135e241</v>
      </c>
      <c r="C3" s="8" t="s">
        <v>869</v>
      </c>
      <c r="D3" s="8" t="s">
        <v>870</v>
      </c>
      <c r="E3" s="8" t="s">
        <v>871</v>
      </c>
      <c r="F3" s="8"/>
      <c r="G3" s="9" t="str">
        <f t="shared" ref="G3:G6" si="1">$N$3&amp;L3&amp;"/"&amp;RIGHT($G$2,2)</f>
        <v>11.107.135.241/21</v>
      </c>
      <c r="H3" s="9" t="str">
        <f t="shared" ref="H3:H6" si="2">$O$3&amp;L3&amp;"/"&amp;RIGHT($H$2,2)</f>
        <v>11.107.163.241/22</v>
      </c>
      <c r="I3" s="9" t="str">
        <f t="shared" ref="I3:I6" si="3">$P$3&amp;L3&amp;"/"&amp;RIGHT($I$2,2)</f>
        <v>11.107.177.241/23</v>
      </c>
      <c r="J3" s="9" t="s">
        <v>872</v>
      </c>
      <c r="K3" s="9" t="s">
        <v>781</v>
      </c>
      <c r="L3" s="2">
        <v>241</v>
      </c>
      <c r="M3" s="18" t="s">
        <v>873</v>
      </c>
      <c r="N3" s="18" t="s">
        <v>874</v>
      </c>
      <c r="O3" s="18" t="s">
        <v>875</v>
      </c>
      <c r="P3" s="18" t="s">
        <v>876</v>
      </c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" customHeight="1">
      <c r="A4" s="8" t="s">
        <v>877</v>
      </c>
      <c r="B4" s="8" t="str">
        <f t="shared" si="0"/>
        <v>hbwh-cobbler-server-11e107e135e236</v>
      </c>
      <c r="C4" s="8" t="s">
        <v>878</v>
      </c>
      <c r="D4" s="8" t="s">
        <v>879</v>
      </c>
      <c r="E4" s="8" t="s">
        <v>871</v>
      </c>
      <c r="F4" s="8"/>
      <c r="G4" s="9" t="str">
        <f t="shared" si="1"/>
        <v>11.107.135.236/21</v>
      </c>
      <c r="H4" s="9" t="str">
        <f t="shared" si="2"/>
        <v>11.107.163.236/22</v>
      </c>
      <c r="I4" s="9" t="str">
        <f t="shared" si="3"/>
        <v>11.107.177.236/23</v>
      </c>
      <c r="J4" s="9" t="s">
        <v>872</v>
      </c>
      <c r="K4" s="9" t="s">
        <v>781</v>
      </c>
      <c r="L4" s="2">
        <v>236</v>
      </c>
      <c r="M4" s="19"/>
      <c r="N4" s="19"/>
      <c r="O4" s="19"/>
      <c r="P4" s="19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8" t="s">
        <v>880</v>
      </c>
      <c r="B5" s="8" t="str">
        <f t="shared" ref="B5:B6" si="4">SUBSTITUTE(SUBSTITUTE(A5&amp;"-"&amp;G5,".","e"),RIGHT(SUBSTITUTE(A5&amp;"-"&amp;G5,".","e"),3),)</f>
        <v>hbwh-nat-server-11e107e135e219</v>
      </c>
      <c r="C5" s="8" t="s">
        <v>881</v>
      </c>
      <c r="D5" s="8" t="s">
        <v>882</v>
      </c>
      <c r="E5" s="8" t="s">
        <v>871</v>
      </c>
      <c r="F5" s="8"/>
      <c r="G5" s="9" t="str">
        <f t="shared" si="1"/>
        <v>11.107.135.219/21</v>
      </c>
      <c r="H5" s="9" t="str">
        <f t="shared" si="2"/>
        <v>11.107.163.219/22</v>
      </c>
      <c r="I5" s="9" t="str">
        <f t="shared" si="3"/>
        <v>11.107.177.219/23</v>
      </c>
      <c r="J5" s="9" t="s">
        <v>872</v>
      </c>
      <c r="K5" s="9" t="s">
        <v>781</v>
      </c>
      <c r="L5" s="2">
        <v>219</v>
      </c>
      <c r="M5" s="19"/>
      <c r="N5" s="19"/>
      <c r="O5" s="19"/>
      <c r="P5" s="19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" customHeight="1">
      <c r="A6" s="8" t="s">
        <v>883</v>
      </c>
      <c r="B6" s="8" t="str">
        <f t="shared" si="4"/>
        <v>hbwh-tiaoban01-11e107e135e249</v>
      </c>
      <c r="C6" s="8" t="s">
        <v>884</v>
      </c>
      <c r="D6" s="8" t="s">
        <v>882</v>
      </c>
      <c r="E6" s="8" t="s">
        <v>871</v>
      </c>
      <c r="F6" s="8"/>
      <c r="G6" s="9" t="str">
        <f t="shared" si="1"/>
        <v>11.107.135.249/21</v>
      </c>
      <c r="H6" s="9" t="str">
        <f t="shared" si="2"/>
        <v>11.107.163.249/22</v>
      </c>
      <c r="I6" s="9" t="str">
        <f t="shared" si="3"/>
        <v>11.107.177.249/23</v>
      </c>
      <c r="J6" s="9" t="s">
        <v>872</v>
      </c>
      <c r="K6" s="9" t="str">
        <f>$M$3&amp;L6&amp;"/"&amp;RIGHT($K$2,2)</f>
        <v>30.55.2.249/25</v>
      </c>
      <c r="L6" s="2">
        <v>249</v>
      </c>
      <c r="M6" s="19"/>
      <c r="N6" s="19"/>
      <c r="O6" s="19"/>
      <c r="P6" s="19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customHeight="1">
      <c r="A7" s="8" t="s">
        <v>885</v>
      </c>
      <c r="B7" s="8" t="str">
        <f>SUBSTITUTE(SUBSTITUTE(A7&amp;"-"&amp;K7,".","e"),RIGHT(SUBSTITUTE(A7&amp;"-"&amp;K7,".","e"),3),)</f>
        <v>hbwh-yundiaosnmp1-30e55e2e136</v>
      </c>
      <c r="C7" s="8" t="s">
        <v>881</v>
      </c>
      <c r="D7" s="8" t="s">
        <v>886</v>
      </c>
      <c r="E7" s="8" t="s">
        <v>871</v>
      </c>
      <c r="F7" s="10"/>
      <c r="G7" s="11" t="s">
        <v>781</v>
      </c>
      <c r="H7" s="11" t="s">
        <v>781</v>
      </c>
      <c r="I7" s="11" t="s">
        <v>781</v>
      </c>
      <c r="J7" s="11" t="s">
        <v>781</v>
      </c>
      <c r="K7" s="9" t="str">
        <f>$M$3&amp;L7&amp;"/"&amp;RIGHT($K$2,2)</f>
        <v>30.55.2.136/25</v>
      </c>
      <c r="L7" s="2">
        <v>136</v>
      </c>
      <c r="M7" s="19"/>
      <c r="N7" s="19"/>
      <c r="O7" s="19"/>
      <c r="P7" s="19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" customHeight="1">
      <c r="A8" s="8" t="s">
        <v>887</v>
      </c>
      <c r="B8" s="8" t="str">
        <f>SUBSTITUTE(SUBSTITUTE(A8&amp;"-"&amp;K8,".","e"),RIGHT(SUBSTITUTE(A8&amp;"-"&amp;K8,".","e"),3),)</f>
        <v>hbwh-yundiaosnmp2-30e55e2e137</v>
      </c>
      <c r="C8" s="8" t="s">
        <v>884</v>
      </c>
      <c r="D8" s="8" t="s">
        <v>886</v>
      </c>
      <c r="E8" s="8" t="s">
        <v>871</v>
      </c>
      <c r="F8" s="10"/>
      <c r="G8" s="11" t="s">
        <v>781</v>
      </c>
      <c r="H8" s="11" t="s">
        <v>781</v>
      </c>
      <c r="I8" s="11" t="s">
        <v>781</v>
      </c>
      <c r="J8" s="11" t="s">
        <v>781</v>
      </c>
      <c r="K8" s="9" t="str">
        <f>$M$3&amp;L8&amp;"/"&amp;RIGHT($K$2,2)</f>
        <v>30.55.2.137/25</v>
      </c>
      <c r="L8" s="2">
        <v>137</v>
      </c>
      <c r="M8" s="19"/>
      <c r="N8" s="19"/>
      <c r="O8" s="19"/>
      <c r="P8" s="19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customHeight="1">
      <c r="A9" s="8"/>
      <c r="B9" s="8"/>
      <c r="C9" s="8"/>
      <c r="D9" s="8"/>
      <c r="E9" s="8"/>
      <c r="F9" s="10"/>
      <c r="G9" s="11"/>
      <c r="H9" s="11"/>
      <c r="I9" s="11"/>
      <c r="J9" s="11"/>
      <c r="K9" s="9"/>
      <c r="L9" s="2"/>
      <c r="M9" s="19"/>
      <c r="N9" s="19"/>
      <c r="O9" s="19"/>
      <c r="P9" s="19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" customHeight="1">
      <c r="A11" s="12" t="s">
        <v>258</v>
      </c>
      <c r="B11" s="12" t="s">
        <v>259</v>
      </c>
      <c r="C11" s="12" t="s">
        <v>857</v>
      </c>
      <c r="D11" s="12" t="s">
        <v>888</v>
      </c>
      <c r="E11" s="12" t="s">
        <v>889</v>
      </c>
      <c r="F11" s="12" t="s">
        <v>192</v>
      </c>
      <c r="G11" s="12" t="s">
        <v>193</v>
      </c>
      <c r="H11" s="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" customHeight="1">
      <c r="A12" s="9" t="s">
        <v>542</v>
      </c>
      <c r="B12" s="13" t="s">
        <v>890</v>
      </c>
      <c r="C12" s="8" t="s">
        <v>869</v>
      </c>
      <c r="D12" s="8" t="s">
        <v>891</v>
      </c>
      <c r="E12" s="8" t="s">
        <v>892</v>
      </c>
      <c r="F12" s="8"/>
      <c r="G12" s="8"/>
      <c r="H12" s="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" customHeight="1">
      <c r="A13" s="9" t="s">
        <v>546</v>
      </c>
      <c r="B13" s="13" t="s">
        <v>893</v>
      </c>
      <c r="C13" s="8" t="s">
        <v>878</v>
      </c>
      <c r="D13" s="8" t="s">
        <v>894</v>
      </c>
      <c r="E13" s="8" t="s">
        <v>892</v>
      </c>
      <c r="F13" s="8"/>
      <c r="G13" s="8"/>
      <c r="H13" s="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" customHeight="1">
      <c r="A14" s="9" t="s">
        <v>550</v>
      </c>
      <c r="B14" s="13" t="s">
        <v>895</v>
      </c>
      <c r="C14" s="8" t="s">
        <v>881</v>
      </c>
      <c r="D14" s="8" t="s">
        <v>896</v>
      </c>
      <c r="E14" s="8" t="s">
        <v>892</v>
      </c>
      <c r="F14" s="8"/>
      <c r="G14" s="8"/>
      <c r="H14" s="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" customHeight="1">
      <c r="A15" s="9" t="s">
        <v>554</v>
      </c>
      <c r="B15" s="13" t="s">
        <v>897</v>
      </c>
      <c r="C15" s="8" t="s">
        <v>884</v>
      </c>
      <c r="D15" s="8" t="s">
        <v>898</v>
      </c>
      <c r="E15" s="8" t="s">
        <v>892</v>
      </c>
      <c r="F15" s="8"/>
      <c r="G15" s="8"/>
      <c r="H15" s="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>
      <c r="A19" s="14"/>
      <c r="B19" s="14" t="s">
        <v>899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>
      <c r="A20" s="14"/>
      <c r="B20" s="14" t="str">
        <f>B3</f>
        <v>hbwh-yum-server-11e107e135e241</v>
      </c>
      <c r="C20" s="14" t="str">
        <f>D12</f>
        <v>11.107.128.17</v>
      </c>
      <c r="D20" s="15" t="s">
        <v>900</v>
      </c>
      <c r="E20" s="14">
        <v>8</v>
      </c>
      <c r="F20" s="14">
        <v>32</v>
      </c>
      <c r="G20" s="14" t="s">
        <v>901</v>
      </c>
      <c r="H20" s="14">
        <v>100</v>
      </c>
      <c r="I20" s="14" t="s">
        <v>901</v>
      </c>
      <c r="J20" s="14">
        <v>5120</v>
      </c>
      <c r="K20" s="14" t="s">
        <v>853</v>
      </c>
      <c r="L20" s="14" t="str">
        <f>G3</f>
        <v>11.107.135.241/21</v>
      </c>
      <c r="M20" s="14" t="s">
        <v>854</v>
      </c>
      <c r="N20" s="14" t="str">
        <f>H3</f>
        <v>11.107.163.241/22</v>
      </c>
      <c r="O20" s="14" t="s">
        <v>855</v>
      </c>
      <c r="P20" s="14" t="str">
        <f>I3</f>
        <v>11.107.177.241/23</v>
      </c>
      <c r="Q20" s="14" t="s">
        <v>863</v>
      </c>
      <c r="R20" s="14" t="s">
        <v>872</v>
      </c>
      <c r="S20" s="14"/>
      <c r="T20" s="14"/>
      <c r="U20" s="14"/>
      <c r="V20" s="14"/>
      <c r="W20" s="14"/>
      <c r="X20" s="14"/>
      <c r="Y20" s="14"/>
      <c r="Z20" s="14"/>
    </row>
    <row r="21" spans="1:26" ht="18" customHeight="1">
      <c r="A21" s="14"/>
      <c r="B21" s="14" t="str">
        <f>B4</f>
        <v>hbwh-cobbler-server-11e107e135e236</v>
      </c>
      <c r="C21" s="14" t="str">
        <f>D13</f>
        <v>11.107.128.18</v>
      </c>
      <c r="D21" s="15" t="s">
        <v>900</v>
      </c>
      <c r="E21" s="14">
        <v>8</v>
      </c>
      <c r="F21" s="14">
        <v>32</v>
      </c>
      <c r="G21" s="14" t="s">
        <v>901</v>
      </c>
      <c r="H21" s="14">
        <v>100</v>
      </c>
      <c r="I21" s="14" t="s">
        <v>872</v>
      </c>
      <c r="J21" s="14">
        <v>0</v>
      </c>
      <c r="K21" s="14" t="s">
        <v>853</v>
      </c>
      <c r="L21" s="14" t="str">
        <f>G4</f>
        <v>11.107.135.236/21</v>
      </c>
      <c r="M21" s="14" t="s">
        <v>854</v>
      </c>
      <c r="N21" s="14" t="str">
        <f>H4</f>
        <v>11.107.163.236/22</v>
      </c>
      <c r="O21" s="14" t="s">
        <v>855</v>
      </c>
      <c r="P21" s="14" t="str">
        <f>I4</f>
        <v>11.107.177.236/23</v>
      </c>
      <c r="Q21" s="14" t="s">
        <v>863</v>
      </c>
      <c r="R21" s="14" t="s">
        <v>872</v>
      </c>
      <c r="S21" s="14"/>
      <c r="T21" s="14"/>
      <c r="U21" s="14"/>
      <c r="V21" s="14"/>
      <c r="W21" s="14"/>
      <c r="X21" s="14"/>
      <c r="Y21" s="14"/>
      <c r="Z21" s="14"/>
    </row>
    <row r="22" spans="1:26" ht="18" customHeight="1">
      <c r="A22" s="14"/>
      <c r="B22" s="14" t="str">
        <f>B5</f>
        <v>hbwh-nat-server-11e107e135e219</v>
      </c>
      <c r="C22" s="14" t="str">
        <f>D14</f>
        <v>11.107.128.19</v>
      </c>
      <c r="D22" s="15" t="s">
        <v>900</v>
      </c>
      <c r="E22" s="14">
        <v>4</v>
      </c>
      <c r="F22" s="14">
        <v>8</v>
      </c>
      <c r="G22" s="14" t="s">
        <v>901</v>
      </c>
      <c r="H22" s="14">
        <v>100</v>
      </c>
      <c r="I22" s="14" t="s">
        <v>872</v>
      </c>
      <c r="J22" s="14">
        <v>0</v>
      </c>
      <c r="K22" s="14" t="s">
        <v>853</v>
      </c>
      <c r="L22" s="14" t="str">
        <f>G5</f>
        <v>11.107.135.219/21</v>
      </c>
      <c r="M22" s="14" t="s">
        <v>854</v>
      </c>
      <c r="N22" s="14" t="str">
        <f>H5</f>
        <v>11.107.163.219/22</v>
      </c>
      <c r="O22" s="14" t="s">
        <v>855</v>
      </c>
      <c r="P22" s="14" t="str">
        <f>I5</f>
        <v>11.107.177.219/23</v>
      </c>
      <c r="Q22" s="14" t="s">
        <v>863</v>
      </c>
      <c r="R22" s="14" t="s">
        <v>872</v>
      </c>
      <c r="S22" s="14"/>
      <c r="T22" s="14"/>
      <c r="U22" s="14"/>
      <c r="V22" s="14"/>
      <c r="W22" s="14"/>
      <c r="X22" s="14"/>
      <c r="Y22" s="14"/>
      <c r="Z22" s="14"/>
    </row>
    <row r="23" spans="1:26" ht="18" customHeight="1">
      <c r="A23" s="14"/>
      <c r="B23" s="14" t="str">
        <f t="shared" ref="B23:B25" si="5">B6</f>
        <v>hbwh-tiaoban01-11e107e135e249</v>
      </c>
      <c r="C23" s="14" t="str">
        <f>D15</f>
        <v>11.107.128.20</v>
      </c>
      <c r="D23" s="15" t="s">
        <v>900</v>
      </c>
      <c r="E23" s="14">
        <v>4</v>
      </c>
      <c r="F23" s="14">
        <v>8</v>
      </c>
      <c r="G23" s="14" t="s">
        <v>901</v>
      </c>
      <c r="H23" s="14">
        <v>100</v>
      </c>
      <c r="I23" s="14" t="s">
        <v>872</v>
      </c>
      <c r="J23" s="14">
        <v>0</v>
      </c>
      <c r="K23" s="14" t="s">
        <v>853</v>
      </c>
      <c r="L23" s="14" t="str">
        <f t="shared" ref="L23" si="6">G6</f>
        <v>11.107.135.249/21</v>
      </c>
      <c r="M23" s="14" t="s">
        <v>854</v>
      </c>
      <c r="N23" s="14" t="str">
        <f t="shared" ref="N23" si="7">H6</f>
        <v>11.107.163.249/22</v>
      </c>
      <c r="O23" s="14" t="s">
        <v>855</v>
      </c>
      <c r="P23" s="14" t="str">
        <f t="shared" ref="P23" si="8">I6</f>
        <v>11.107.177.249/23</v>
      </c>
      <c r="Q23" s="14" t="s">
        <v>863</v>
      </c>
      <c r="R23" s="14" t="s">
        <v>872</v>
      </c>
      <c r="S23" s="14" t="s">
        <v>666</v>
      </c>
      <c r="T23" s="14" t="str">
        <f>K6</f>
        <v>30.55.2.249/25</v>
      </c>
      <c r="U23" s="14"/>
      <c r="V23" s="14"/>
      <c r="W23" s="14"/>
      <c r="X23" s="14"/>
      <c r="Y23" s="14"/>
      <c r="Z23" s="14"/>
    </row>
    <row r="24" spans="1:26" ht="18" customHeight="1">
      <c r="A24" s="14"/>
      <c r="B24" s="14" t="str">
        <f t="shared" si="5"/>
        <v>hbwh-yundiaosnmp1-30e55e2e136</v>
      </c>
      <c r="C24" s="14" t="str">
        <f>D14</f>
        <v>11.107.128.19</v>
      </c>
      <c r="D24" s="14" t="s">
        <v>902</v>
      </c>
      <c r="E24" s="14">
        <v>8</v>
      </c>
      <c r="F24" s="14">
        <v>32</v>
      </c>
      <c r="G24" s="14" t="s">
        <v>901</v>
      </c>
      <c r="H24" s="14">
        <v>300</v>
      </c>
      <c r="I24" s="14" t="s">
        <v>872</v>
      </c>
      <c r="J24" s="14">
        <v>0</v>
      </c>
      <c r="K24" s="14" t="s">
        <v>666</v>
      </c>
      <c r="L24" s="14" t="str">
        <f>K7</f>
        <v>30.55.2.136/25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>
      <c r="A25" s="14"/>
      <c r="B25" s="14" t="str">
        <f t="shared" si="5"/>
        <v>hbwh-yundiaosnmp2-30e55e2e137</v>
      </c>
      <c r="C25" s="14" t="str">
        <f>D15</f>
        <v>11.107.128.20</v>
      </c>
      <c r="D25" s="14" t="s">
        <v>902</v>
      </c>
      <c r="E25" s="14">
        <v>8</v>
      </c>
      <c r="F25" s="14">
        <v>32</v>
      </c>
      <c r="G25" s="14" t="s">
        <v>901</v>
      </c>
      <c r="H25" s="14">
        <v>300</v>
      </c>
      <c r="I25" s="14" t="s">
        <v>872</v>
      </c>
      <c r="J25" s="14">
        <v>0</v>
      </c>
      <c r="K25" s="14" t="s">
        <v>666</v>
      </c>
      <c r="L25" s="14" t="str">
        <f>K8</f>
        <v>30.55.2.137/25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</sheetData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19"/>
  <sheetViews>
    <sheetView zoomScale="115" zoomScaleNormal="115" workbookViewId="0">
      <selection activeCell="C14" sqref="C14"/>
    </sheetView>
  </sheetViews>
  <sheetFormatPr defaultColWidth="9" defaultRowHeight="13.5"/>
  <cols>
    <col min="1" max="1" width="8.5" style="20" customWidth="1"/>
    <col min="2" max="2" width="17.375" style="138" customWidth="1"/>
    <col min="3" max="3" width="51" style="20" customWidth="1"/>
    <col min="4" max="4" width="71.875" style="20" customWidth="1"/>
    <col min="5" max="6" width="53.625" style="20" customWidth="1"/>
    <col min="7" max="7" width="9" style="20" customWidth="1"/>
    <col min="8" max="16384" width="9" style="20"/>
  </cols>
  <sheetData>
    <row r="1" spans="1:4">
      <c r="A1" s="151" t="s">
        <v>25</v>
      </c>
      <c r="B1" s="137" t="s">
        <v>26</v>
      </c>
      <c r="C1" s="151" t="s">
        <v>27</v>
      </c>
      <c r="D1" s="151" t="s">
        <v>28</v>
      </c>
    </row>
    <row r="2" spans="1:4" s="150" customFormat="1" ht="12">
      <c r="A2" s="149" t="s">
        <v>29</v>
      </c>
      <c r="B2" s="152" t="s">
        <v>910</v>
      </c>
      <c r="C2" s="153" t="s">
        <v>30</v>
      </c>
      <c r="D2" s="153" t="s">
        <v>31</v>
      </c>
    </row>
    <row r="3" spans="1:4" s="150" customFormat="1" ht="12">
      <c r="A3" s="149" t="s">
        <v>29</v>
      </c>
      <c r="B3" s="152" t="s">
        <v>32</v>
      </c>
      <c r="C3" s="154" t="s">
        <v>33</v>
      </c>
      <c r="D3" s="153" t="s">
        <v>31</v>
      </c>
    </row>
    <row r="4" spans="1:4" s="150" customFormat="1" ht="12">
      <c r="A4" s="149" t="s">
        <v>29</v>
      </c>
      <c r="B4" s="152" t="s">
        <v>34</v>
      </c>
      <c r="C4" s="155" t="s">
        <v>35</v>
      </c>
      <c r="D4" s="153" t="s">
        <v>36</v>
      </c>
    </row>
    <row r="5" spans="1:4" s="150" customFormat="1" ht="12">
      <c r="A5" s="149" t="s">
        <v>29</v>
      </c>
      <c r="B5" s="152" t="s">
        <v>37</v>
      </c>
      <c r="C5" s="155" t="s">
        <v>38</v>
      </c>
      <c r="D5" s="153" t="s">
        <v>31</v>
      </c>
    </row>
    <row r="6" spans="1:4" s="150" customFormat="1" ht="12">
      <c r="A6" s="149" t="s">
        <v>29</v>
      </c>
      <c r="B6" s="152" t="s">
        <v>39</v>
      </c>
      <c r="C6" s="155" t="s">
        <v>40</v>
      </c>
      <c r="D6" s="153"/>
    </row>
    <row r="7" spans="1:4" s="150" customFormat="1" ht="12">
      <c r="A7" s="149" t="s">
        <v>29</v>
      </c>
      <c r="B7" s="152" t="s">
        <v>41</v>
      </c>
      <c r="C7" s="155" t="s">
        <v>42</v>
      </c>
      <c r="D7" s="153"/>
    </row>
    <row r="8" spans="1:4" s="150" customFormat="1" ht="12">
      <c r="A8" s="149" t="s">
        <v>29</v>
      </c>
      <c r="B8" s="152" t="s">
        <v>43</v>
      </c>
      <c r="C8" s="155" t="s">
        <v>44</v>
      </c>
      <c r="D8" s="153"/>
    </row>
    <row r="9" spans="1:4" s="150" customFormat="1" ht="12.6" customHeight="1">
      <c r="A9" s="149" t="s">
        <v>45</v>
      </c>
      <c r="B9" s="152" t="s">
        <v>46</v>
      </c>
      <c r="C9" s="155" t="s">
        <v>47</v>
      </c>
      <c r="D9" s="153" t="s">
        <v>48</v>
      </c>
    </row>
    <row r="10" spans="1:4" s="150" customFormat="1" ht="12">
      <c r="A10" s="149" t="s">
        <v>29</v>
      </c>
      <c r="B10" s="152" t="s">
        <v>50</v>
      </c>
      <c r="C10" s="156" t="s">
        <v>51</v>
      </c>
      <c r="D10" s="153" t="s">
        <v>52</v>
      </c>
    </row>
    <row r="11" spans="1:4" s="150" customFormat="1" ht="12">
      <c r="A11" s="149" t="s">
        <v>29</v>
      </c>
      <c r="B11" s="152" t="s">
        <v>62</v>
      </c>
      <c r="C11" s="155" t="s">
        <v>63</v>
      </c>
      <c r="D11" s="153" t="s">
        <v>64</v>
      </c>
    </row>
    <row r="12" spans="1:4" s="150" customFormat="1" ht="12">
      <c r="A12" s="149" t="s">
        <v>29</v>
      </c>
      <c r="B12" s="152" t="s">
        <v>65</v>
      </c>
      <c r="C12" s="153" t="s">
        <v>66</v>
      </c>
      <c r="D12" s="153" t="s">
        <v>67</v>
      </c>
    </row>
    <row r="13" spans="1:4" s="150" customFormat="1" ht="12">
      <c r="A13" s="149" t="s">
        <v>29</v>
      </c>
      <c r="B13" s="152" t="s">
        <v>68</v>
      </c>
      <c r="C13" s="153" t="s">
        <v>69</v>
      </c>
      <c r="D13" s="153" t="s">
        <v>70</v>
      </c>
    </row>
    <row r="14" spans="1:4" s="150" customFormat="1" ht="12">
      <c r="A14" s="149" t="s">
        <v>905</v>
      </c>
      <c r="B14" s="152" t="s">
        <v>911</v>
      </c>
      <c r="C14" s="153" t="s">
        <v>912</v>
      </c>
      <c r="D14" s="153" t="s">
        <v>49</v>
      </c>
    </row>
    <row r="15" spans="1:4" s="150" customFormat="1" ht="12">
      <c r="A15" s="149" t="s">
        <v>906</v>
      </c>
      <c r="B15" s="152" t="s">
        <v>53</v>
      </c>
      <c r="C15" s="157">
        <v>48</v>
      </c>
      <c r="D15" s="153" t="s">
        <v>54</v>
      </c>
    </row>
    <row r="16" spans="1:4" s="150" customFormat="1" ht="12">
      <c r="A16" s="149" t="s">
        <v>906</v>
      </c>
      <c r="B16" s="152" t="s">
        <v>55</v>
      </c>
      <c r="C16" s="157" t="s">
        <v>56</v>
      </c>
      <c r="D16" s="157" t="s">
        <v>903</v>
      </c>
    </row>
    <row r="17" spans="1:4" s="150" customFormat="1" ht="12">
      <c r="A17" s="149" t="s">
        <v>906</v>
      </c>
      <c r="B17" s="152" t="s">
        <v>58</v>
      </c>
      <c r="C17" s="157">
        <v>20</v>
      </c>
      <c r="D17" s="157" t="s">
        <v>57</v>
      </c>
    </row>
    <row r="18" spans="1:4" s="150" customFormat="1" ht="12">
      <c r="A18" s="149" t="s">
        <v>906</v>
      </c>
      <c r="B18" s="152" t="s">
        <v>59</v>
      </c>
      <c r="C18" s="157">
        <v>32</v>
      </c>
      <c r="D18" s="157" t="s">
        <v>57</v>
      </c>
    </row>
    <row r="19" spans="1:4" s="150" customFormat="1" ht="12">
      <c r="A19" s="149" t="s">
        <v>906</v>
      </c>
      <c r="B19" s="152" t="s">
        <v>60</v>
      </c>
      <c r="C19" s="157" t="s">
        <v>61</v>
      </c>
      <c r="D19" s="157" t="s">
        <v>57</v>
      </c>
    </row>
  </sheetData>
  <phoneticPr fontId="5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topLeftCell="K1" zoomScale="92" zoomScaleNormal="92" workbookViewId="0">
      <selection activeCell="U7" sqref="U7"/>
    </sheetView>
  </sheetViews>
  <sheetFormatPr defaultColWidth="9" defaultRowHeight="14.25" customHeight="1"/>
  <cols>
    <col min="1" max="1" width="9" style="145"/>
    <col min="2" max="2" width="10.125" style="145" customWidth="1"/>
    <col min="3" max="3" width="17.125" style="145" customWidth="1"/>
    <col min="4" max="4" width="28" style="145" customWidth="1"/>
    <col min="5" max="5" width="5.375" style="145" customWidth="1"/>
    <col min="6" max="6" width="9.5" style="146" customWidth="1"/>
    <col min="7" max="7" width="43.5" style="145" customWidth="1"/>
    <col min="8" max="8" width="7.625" style="145" customWidth="1"/>
    <col min="9" max="9" width="21.625" style="145" customWidth="1"/>
    <col min="10" max="10" width="50.625" style="145" customWidth="1"/>
    <col min="11" max="11" width="15.625" style="145" customWidth="1"/>
    <col min="12" max="12" width="21.625" style="145" customWidth="1"/>
    <col min="13" max="13" width="18.375" style="145" customWidth="1"/>
    <col min="14" max="14" width="20.375" style="145" customWidth="1"/>
    <col min="15" max="18" width="21.625" style="145" customWidth="1"/>
    <col min="19" max="19" width="19.5" style="145" customWidth="1"/>
    <col min="20" max="20" width="10.125" style="145" customWidth="1"/>
    <col min="21" max="21" width="9" style="145" customWidth="1"/>
    <col min="22" max="16384" width="9" style="145"/>
  </cols>
  <sheetData>
    <row r="1" spans="1:21" s="205" customFormat="1" ht="40.5">
      <c r="A1" s="205" t="s">
        <v>71</v>
      </c>
      <c r="B1" s="206" t="s">
        <v>72</v>
      </c>
      <c r="C1" s="206" t="s">
        <v>73</v>
      </c>
      <c r="D1" s="147" t="s">
        <v>74</v>
      </c>
      <c r="E1" s="147" t="s">
        <v>75</v>
      </c>
      <c r="F1" s="147" t="s">
        <v>76</v>
      </c>
      <c r="G1" s="147" t="s">
        <v>77</v>
      </c>
      <c r="H1" s="186" t="s">
        <v>78</v>
      </c>
      <c r="I1" s="147" t="s">
        <v>904</v>
      </c>
      <c r="J1" s="207" t="s">
        <v>79</v>
      </c>
      <c r="K1" s="186" t="s">
        <v>80</v>
      </c>
      <c r="L1" s="186" t="s">
        <v>81</v>
      </c>
      <c r="M1" s="186" t="s">
        <v>82</v>
      </c>
      <c r="N1" s="186" t="s">
        <v>83</v>
      </c>
      <c r="O1" s="186" t="s">
        <v>84</v>
      </c>
      <c r="P1" s="186" t="s">
        <v>85</v>
      </c>
      <c r="Q1" s="186" t="s">
        <v>86</v>
      </c>
      <c r="R1" s="186" t="s">
        <v>87</v>
      </c>
      <c r="S1" s="186" t="s">
        <v>88</v>
      </c>
      <c r="T1" s="209" t="s">
        <v>28</v>
      </c>
      <c r="U1" s="208"/>
    </row>
    <row r="2" spans="1:21" s="175" customFormat="1" ht="30" customHeight="1">
      <c r="A2" s="213" t="s">
        <v>89</v>
      </c>
      <c r="B2" s="148">
        <v>1</v>
      </c>
      <c r="C2" s="168"/>
      <c r="D2" s="169" t="s">
        <v>90</v>
      </c>
      <c r="E2" s="169" t="s">
        <v>91</v>
      </c>
      <c r="F2" s="170">
        <v>9</v>
      </c>
      <c r="G2" s="171" t="s">
        <v>92</v>
      </c>
      <c r="H2" s="172" t="s">
        <v>93</v>
      </c>
      <c r="I2" s="173" t="s">
        <v>94</v>
      </c>
      <c r="J2" s="200" t="str">
        <f>D2&amp;"-"&amp;I2&amp;IF(C2="","","-"&amp;C2)</f>
        <v>宿主机服务器-ZXCLOUD R5300 G4X</v>
      </c>
      <c r="K2" s="172" t="str">
        <f>IF(_xlfn.IFNA(VLOOKUP(J2,服务器!$D:$D,1,FALSE),1)=1,"请修改设备名称列","OK")</f>
        <v>OK</v>
      </c>
      <c r="L2" s="173" t="s">
        <v>94</v>
      </c>
      <c r="M2" s="174" t="s">
        <v>95</v>
      </c>
      <c r="N2" s="174" t="s">
        <v>96</v>
      </c>
      <c r="O2" s="174" t="s">
        <v>97</v>
      </c>
      <c r="P2" s="174" t="s">
        <v>98</v>
      </c>
      <c r="Q2" s="174">
        <v>50000</v>
      </c>
      <c r="R2" s="174" t="s">
        <v>99</v>
      </c>
      <c r="S2" s="174"/>
      <c r="T2" s="168"/>
    </row>
    <row r="3" spans="1:21" s="175" customFormat="1" ht="30" customHeight="1">
      <c r="A3" s="213"/>
      <c r="B3" s="148" t="s">
        <v>100</v>
      </c>
      <c r="C3" s="168"/>
      <c r="D3" s="169" t="s">
        <v>101</v>
      </c>
      <c r="E3" s="169" t="s">
        <v>91</v>
      </c>
      <c r="F3" s="170">
        <v>5</v>
      </c>
      <c r="G3" s="171" t="s">
        <v>102</v>
      </c>
      <c r="H3" s="172" t="s">
        <v>103</v>
      </c>
      <c r="I3" s="173" t="s">
        <v>104</v>
      </c>
      <c r="J3" s="200" t="str">
        <f t="shared" ref="J3:J28" si="0">D3&amp;"-"&amp;I3&amp;IF(C3="","","-"&amp;C3)</f>
        <v>弹性裸金属服务器-1-2288HV6</v>
      </c>
      <c r="K3" s="172" t="str">
        <f>IF(_xlfn.IFNA(VLOOKUP(J3,服务器!$D:$D,1,FALSE),1)=1,"请修改设备名称列","OK")</f>
        <v>OK</v>
      </c>
      <c r="L3" s="173" t="s">
        <v>104</v>
      </c>
      <c r="M3" s="174" t="s">
        <v>95</v>
      </c>
      <c r="N3" s="174" t="s">
        <v>105</v>
      </c>
      <c r="O3" s="174" t="s">
        <v>106</v>
      </c>
      <c r="P3" s="174" t="s">
        <v>107</v>
      </c>
      <c r="Q3" s="174">
        <v>50000</v>
      </c>
      <c r="R3" s="174" t="s">
        <v>99</v>
      </c>
      <c r="S3" s="174"/>
      <c r="T3" s="168"/>
    </row>
    <row r="4" spans="1:21" s="175" customFormat="1" ht="30" customHeight="1">
      <c r="A4" s="213"/>
      <c r="B4" s="148" t="s">
        <v>108</v>
      </c>
      <c r="C4" s="168"/>
      <c r="D4" s="169" t="s">
        <v>109</v>
      </c>
      <c r="E4" s="169" t="s">
        <v>91</v>
      </c>
      <c r="F4" s="170">
        <v>2</v>
      </c>
      <c r="G4" s="171" t="s">
        <v>110</v>
      </c>
      <c r="H4" s="172" t="s">
        <v>103</v>
      </c>
      <c r="I4" s="173" t="s">
        <v>104</v>
      </c>
      <c r="J4" s="200" t="str">
        <f t="shared" si="0"/>
        <v>弹性裸金属服务器-2-2288HV6</v>
      </c>
      <c r="K4" s="172" t="str">
        <f>IF(_xlfn.IFNA(VLOOKUP(J4,服务器!$D:$D,1,FALSE),1)=1,"请修改设备名称列","OK")</f>
        <v>OK</v>
      </c>
      <c r="L4" s="173" t="s">
        <v>104</v>
      </c>
      <c r="M4" s="174" t="s">
        <v>95</v>
      </c>
      <c r="N4" s="174" t="s">
        <v>105</v>
      </c>
      <c r="O4" s="174" t="s">
        <v>106</v>
      </c>
      <c r="P4" s="174" t="s">
        <v>107</v>
      </c>
      <c r="Q4" s="174">
        <v>50000</v>
      </c>
      <c r="R4" s="174" t="s">
        <v>99</v>
      </c>
      <c r="S4" s="174"/>
      <c r="T4" s="168"/>
    </row>
    <row r="5" spans="1:21" s="175" customFormat="1" ht="30" customHeight="1">
      <c r="A5" s="213"/>
      <c r="B5" s="148" t="s">
        <v>111</v>
      </c>
      <c r="C5" s="168"/>
      <c r="D5" s="169" t="s">
        <v>112</v>
      </c>
      <c r="E5" s="169" t="s">
        <v>91</v>
      </c>
      <c r="F5" s="170">
        <v>2</v>
      </c>
      <c r="G5" s="171" t="s">
        <v>113</v>
      </c>
      <c r="H5" s="172" t="s">
        <v>103</v>
      </c>
      <c r="I5" s="173" t="s">
        <v>104</v>
      </c>
      <c r="J5" s="200" t="str">
        <f t="shared" si="0"/>
        <v>弹性裸金属服务器-3-2288HV6</v>
      </c>
      <c r="K5" s="172" t="str">
        <f>IF(_xlfn.IFNA(VLOOKUP(J5,服务器!$D:$D,1,FALSE),1)=1,"请修改设备名称列","OK")</f>
        <v>OK</v>
      </c>
      <c r="L5" s="173" t="s">
        <v>104</v>
      </c>
      <c r="M5" s="174" t="s">
        <v>95</v>
      </c>
      <c r="N5" s="174" t="s">
        <v>105</v>
      </c>
      <c r="O5" s="174" t="s">
        <v>106</v>
      </c>
      <c r="P5" s="174" t="s">
        <v>107</v>
      </c>
      <c r="Q5" s="174">
        <v>50000</v>
      </c>
      <c r="R5" s="174" t="s">
        <v>99</v>
      </c>
      <c r="S5" s="174"/>
      <c r="T5" s="168"/>
    </row>
    <row r="6" spans="1:21" s="175" customFormat="1" ht="30" customHeight="1">
      <c r="A6" s="213"/>
      <c r="B6" s="148" t="s">
        <v>114</v>
      </c>
      <c r="C6" s="168"/>
      <c r="D6" s="170" t="s">
        <v>115</v>
      </c>
      <c r="E6" s="169" t="s">
        <v>91</v>
      </c>
      <c r="F6" s="170">
        <v>5</v>
      </c>
      <c r="G6" s="171" t="s">
        <v>116</v>
      </c>
      <c r="H6" s="172" t="s">
        <v>117</v>
      </c>
      <c r="I6" s="173" t="s">
        <v>118</v>
      </c>
      <c r="J6" s="200" t="str">
        <f t="shared" si="0"/>
        <v>块存储（性能型）服务器-TG225 B1</v>
      </c>
      <c r="K6" s="172" t="str">
        <f>IF(_xlfn.IFNA(VLOOKUP(J6,服务器!$D:$D,1,FALSE),1)=1,"请修改设备名称列","OK")</f>
        <v>OK</v>
      </c>
      <c r="L6" s="173" t="s">
        <v>118</v>
      </c>
      <c r="M6" s="174" t="s">
        <v>95</v>
      </c>
      <c r="N6" s="169" t="s">
        <v>119</v>
      </c>
      <c r="O6" s="174" t="s">
        <v>120</v>
      </c>
      <c r="P6" s="174" t="s">
        <v>107</v>
      </c>
      <c r="Q6" s="174">
        <v>50000</v>
      </c>
      <c r="R6" s="174" t="s">
        <v>99</v>
      </c>
      <c r="S6" s="174"/>
      <c r="T6" s="168"/>
    </row>
    <row r="7" spans="1:21" s="175" customFormat="1" ht="30" customHeight="1">
      <c r="A7" s="213"/>
      <c r="B7" s="148" t="s">
        <v>121</v>
      </c>
      <c r="C7" s="168"/>
      <c r="D7" s="173" t="s">
        <v>122</v>
      </c>
      <c r="E7" s="169" t="s">
        <v>91</v>
      </c>
      <c r="F7" s="170">
        <f>4+2</f>
        <v>6</v>
      </c>
      <c r="G7" s="171" t="s">
        <v>123</v>
      </c>
      <c r="H7" s="172" t="s">
        <v>117</v>
      </c>
      <c r="I7" s="173" t="s">
        <v>118</v>
      </c>
      <c r="J7" s="200" t="str">
        <f t="shared" si="0"/>
        <v>块存储（均衡型-国产）服务器-TG225 B1</v>
      </c>
      <c r="K7" s="172" t="str">
        <f>IF(_xlfn.IFNA(VLOOKUP(J7,服务器!$D:$D,1,FALSE),1)=1,"请修改设备名称列","OK")</f>
        <v>OK</v>
      </c>
      <c r="L7" s="173" t="s">
        <v>118</v>
      </c>
      <c r="M7" s="174" t="s">
        <v>95</v>
      </c>
      <c r="N7" s="169" t="s">
        <v>119</v>
      </c>
      <c r="O7" s="174" t="s">
        <v>124</v>
      </c>
      <c r="P7" s="174" t="s">
        <v>107</v>
      </c>
      <c r="Q7" s="174">
        <v>50000</v>
      </c>
      <c r="R7" s="174" t="s">
        <v>99</v>
      </c>
      <c r="S7" s="174"/>
      <c r="T7" s="168"/>
    </row>
    <row r="8" spans="1:21" s="175" customFormat="1" ht="30" customHeight="1">
      <c r="A8" s="213"/>
      <c r="B8" s="148">
        <v>7</v>
      </c>
      <c r="C8" s="168"/>
      <c r="D8" s="173" t="s">
        <v>125</v>
      </c>
      <c r="E8" s="169" t="s">
        <v>91</v>
      </c>
      <c r="F8" s="170">
        <v>4</v>
      </c>
      <c r="G8" s="171" t="s">
        <v>126</v>
      </c>
      <c r="H8" s="172" t="s">
        <v>93</v>
      </c>
      <c r="I8" s="173" t="s">
        <v>94</v>
      </c>
      <c r="J8" s="200" t="str">
        <f t="shared" si="0"/>
        <v>文件存储（存储）服务器-ZXCLOUD R5300 G4X</v>
      </c>
      <c r="K8" s="172" t="str">
        <f>IF(_xlfn.IFNA(VLOOKUP(J8,服务器!$D:$D,1,FALSE),1)=1,"请修改设备名称列","OK")</f>
        <v>OK</v>
      </c>
      <c r="L8" s="173" t="s">
        <v>94</v>
      </c>
      <c r="M8" s="174" t="s">
        <v>95</v>
      </c>
      <c r="N8" s="169" t="s">
        <v>119</v>
      </c>
      <c r="O8" s="174" t="s">
        <v>106</v>
      </c>
      <c r="P8" s="174" t="s">
        <v>107</v>
      </c>
      <c r="Q8" s="174">
        <v>50000</v>
      </c>
      <c r="R8" s="174" t="s">
        <v>99</v>
      </c>
      <c r="S8" s="174"/>
      <c r="T8" s="168"/>
    </row>
    <row r="9" spans="1:21" s="175" customFormat="1" ht="30" customHeight="1">
      <c r="A9" s="213"/>
      <c r="B9" s="148" t="s">
        <v>127</v>
      </c>
      <c r="C9" s="168"/>
      <c r="D9" s="169" t="s">
        <v>128</v>
      </c>
      <c r="E9" s="169" t="s">
        <v>91</v>
      </c>
      <c r="F9" s="170">
        <v>2</v>
      </c>
      <c r="G9" s="171" t="s">
        <v>129</v>
      </c>
      <c r="H9" s="172" t="s">
        <v>93</v>
      </c>
      <c r="I9" s="173" t="s">
        <v>94</v>
      </c>
      <c r="J9" s="200" t="str">
        <f t="shared" si="0"/>
        <v>文件存储（管理）服务器-ZXCLOUD R5300 G4X</v>
      </c>
      <c r="K9" s="172" t="str">
        <f>IF(_xlfn.IFNA(VLOOKUP(J9,服务器!$D:$D,1,FALSE),1)=1,"请修改设备名称列","OK")</f>
        <v>OK</v>
      </c>
      <c r="L9" s="173" t="s">
        <v>94</v>
      </c>
      <c r="M9" s="174" t="s">
        <v>95</v>
      </c>
      <c r="N9" s="174" t="s">
        <v>119</v>
      </c>
      <c r="O9" s="174" t="s">
        <v>130</v>
      </c>
      <c r="P9" s="174" t="s">
        <v>107</v>
      </c>
      <c r="Q9" s="174">
        <v>50000</v>
      </c>
      <c r="R9" s="174" t="s">
        <v>99</v>
      </c>
      <c r="S9" s="174"/>
      <c r="T9" s="168"/>
    </row>
    <row r="10" spans="1:21" s="175" customFormat="1" ht="30" customHeight="1">
      <c r="A10" s="213"/>
      <c r="B10" s="148" t="s">
        <v>131</v>
      </c>
      <c r="C10" s="168"/>
      <c r="D10" s="169" t="s">
        <v>132</v>
      </c>
      <c r="E10" s="169" t="s">
        <v>91</v>
      </c>
      <c r="F10" s="170">
        <v>2</v>
      </c>
      <c r="G10" s="171" t="s">
        <v>133</v>
      </c>
      <c r="H10" s="172" t="s">
        <v>93</v>
      </c>
      <c r="I10" s="173" t="s">
        <v>94</v>
      </c>
      <c r="J10" s="200" t="str">
        <f t="shared" si="0"/>
        <v>文件存储（网关）服务器-ZXCLOUD R5300 G4X</v>
      </c>
      <c r="K10" s="172" t="str">
        <f>IF(_xlfn.IFNA(VLOOKUP(J10,服务器!$D:$D,1,FALSE),1)=1,"请修改设备名称列","OK")</f>
        <v>OK</v>
      </c>
      <c r="L10" s="173" t="s">
        <v>94</v>
      </c>
      <c r="M10" s="174" t="s">
        <v>95</v>
      </c>
      <c r="N10" s="169" t="s">
        <v>119</v>
      </c>
      <c r="O10" s="174" t="s">
        <v>106</v>
      </c>
      <c r="P10" s="174" t="s">
        <v>107</v>
      </c>
      <c r="Q10" s="174">
        <v>50000</v>
      </c>
      <c r="R10" s="174" t="s">
        <v>99</v>
      </c>
      <c r="S10" s="174"/>
      <c r="T10" s="168"/>
    </row>
    <row r="11" spans="1:21" s="175" customFormat="1" ht="30" customHeight="1">
      <c r="A11" s="213"/>
      <c r="B11" s="148" t="s">
        <v>134</v>
      </c>
      <c r="C11" s="168"/>
      <c r="D11" s="170" t="s">
        <v>135</v>
      </c>
      <c r="E11" s="169" t="s">
        <v>91</v>
      </c>
      <c r="F11" s="170">
        <v>4</v>
      </c>
      <c r="G11" s="171" t="s">
        <v>136</v>
      </c>
      <c r="H11" s="172" t="s">
        <v>93</v>
      </c>
      <c r="I11" s="173" t="s">
        <v>94</v>
      </c>
      <c r="J11" s="200" t="str">
        <f t="shared" si="0"/>
        <v>网元服务器-ZXCLOUD R5300 G4X</v>
      </c>
      <c r="K11" s="172" t="str">
        <f>IF(_xlfn.IFNA(VLOOKUP(J11,服务器!$D:$D,1,FALSE),1)=1,"请修改设备名称列","OK")</f>
        <v>OK</v>
      </c>
      <c r="L11" s="173" t="s">
        <v>94</v>
      </c>
      <c r="M11" s="174" t="s">
        <v>95</v>
      </c>
      <c r="N11" s="169" t="s">
        <v>137</v>
      </c>
      <c r="O11" s="174" t="s">
        <v>138</v>
      </c>
      <c r="P11" s="174" t="s">
        <v>107</v>
      </c>
      <c r="Q11" s="174">
        <v>50000</v>
      </c>
      <c r="R11" s="174" t="s">
        <v>99</v>
      </c>
      <c r="S11" s="174"/>
      <c r="T11" s="168"/>
    </row>
    <row r="12" spans="1:21" s="175" customFormat="1" ht="30" customHeight="1">
      <c r="A12" s="213"/>
      <c r="B12" s="148" t="s">
        <v>139</v>
      </c>
      <c r="C12" s="168"/>
      <c r="D12" s="170" t="s">
        <v>140</v>
      </c>
      <c r="E12" s="169" t="s">
        <v>91</v>
      </c>
      <c r="F12" s="170">
        <v>4</v>
      </c>
      <c r="G12" s="176" t="s">
        <v>141</v>
      </c>
      <c r="H12" s="172" t="s">
        <v>93</v>
      </c>
      <c r="I12" s="173" t="s">
        <v>94</v>
      </c>
      <c r="J12" s="200" t="str">
        <f t="shared" si="0"/>
        <v>管理服务器-ZXCLOUD R5300 G4X</v>
      </c>
      <c r="K12" s="172" t="str">
        <f>IF(_xlfn.IFNA(VLOOKUP(J12,服务器!$D:$D,1,FALSE),1)=1,"请修改设备名称列","OK")</f>
        <v>OK</v>
      </c>
      <c r="L12" s="173" t="s">
        <v>94</v>
      </c>
      <c r="M12" s="174" t="s">
        <v>95</v>
      </c>
      <c r="N12" s="169" t="s">
        <v>140</v>
      </c>
      <c r="O12" s="174" t="s">
        <v>97</v>
      </c>
      <c r="P12" s="174" t="s">
        <v>107</v>
      </c>
      <c r="Q12" s="174">
        <v>50000</v>
      </c>
      <c r="R12" s="174" t="s">
        <v>99</v>
      </c>
      <c r="S12" s="174"/>
      <c r="T12" s="168"/>
    </row>
    <row r="13" spans="1:21" s="175" customFormat="1" ht="30" customHeight="1">
      <c r="A13" s="213"/>
      <c r="B13" s="148" t="s">
        <v>142</v>
      </c>
      <c r="C13" s="168"/>
      <c r="D13" s="177" t="s">
        <v>143</v>
      </c>
      <c r="E13" s="169" t="s">
        <v>91</v>
      </c>
      <c r="F13" s="170">
        <v>3</v>
      </c>
      <c r="G13" s="178" t="s">
        <v>144</v>
      </c>
      <c r="H13" s="172" t="s">
        <v>93</v>
      </c>
      <c r="I13" s="173" t="s">
        <v>94</v>
      </c>
      <c r="J13" s="200" t="str">
        <f t="shared" si="0"/>
        <v>抗Ddos服务器-ZXCLOUD R5300 G4X</v>
      </c>
      <c r="K13" s="172" t="str">
        <f>IF(_xlfn.IFNA(VLOOKUP(J13,服务器!$D:$D,1,FALSE),1)=1,"请修改设备名称列","OK")</f>
        <v>OK</v>
      </c>
      <c r="L13" s="173" t="s">
        <v>94</v>
      </c>
      <c r="M13" s="174" t="s">
        <v>95</v>
      </c>
      <c r="N13" s="169" t="s">
        <v>140</v>
      </c>
      <c r="O13" s="174" t="s">
        <v>106</v>
      </c>
      <c r="P13" s="174" t="s">
        <v>107</v>
      </c>
      <c r="Q13" s="174">
        <v>50000</v>
      </c>
      <c r="R13" s="174" t="s">
        <v>99</v>
      </c>
      <c r="S13" s="174"/>
      <c r="T13" s="168"/>
    </row>
    <row r="14" spans="1:21" s="175" customFormat="1" ht="19.149999999999999" customHeight="1">
      <c r="A14" s="189"/>
      <c r="B14" s="190"/>
      <c r="C14" s="191"/>
      <c r="D14" s="192"/>
      <c r="E14" s="193"/>
      <c r="F14" s="194"/>
      <c r="G14" s="195"/>
      <c r="H14" s="196"/>
      <c r="I14" s="197"/>
      <c r="J14" s="201"/>
      <c r="K14" s="196"/>
      <c r="L14" s="197"/>
      <c r="M14" s="193"/>
      <c r="N14" s="193"/>
      <c r="O14" s="193"/>
      <c r="P14" s="193"/>
      <c r="Q14" s="193"/>
      <c r="R14" s="193"/>
      <c r="S14" s="193"/>
      <c r="T14" s="191"/>
    </row>
    <row r="15" spans="1:21" s="175" customFormat="1" ht="36">
      <c r="A15" s="213" t="s">
        <v>145</v>
      </c>
      <c r="B15" s="148" t="s">
        <v>146</v>
      </c>
      <c r="C15" s="168"/>
      <c r="D15" s="179" t="s">
        <v>147</v>
      </c>
      <c r="E15" s="180" t="s">
        <v>91</v>
      </c>
      <c r="F15" s="180">
        <v>2</v>
      </c>
      <c r="G15" s="176" t="s">
        <v>148</v>
      </c>
      <c r="H15" s="172" t="s">
        <v>149</v>
      </c>
      <c r="I15" s="181" t="s">
        <v>150</v>
      </c>
      <c r="J15" s="200" t="str">
        <f t="shared" si="0"/>
        <v>核心交换机-S12508G-AF</v>
      </c>
      <c r="K15" s="172" t="str">
        <f>IF(_xlfn.IFNA(VLOOKUP(J15,网络设备!$D:$D,1,FALSE),1)=1,"请修改设备名称列","OK")</f>
        <v>OK</v>
      </c>
      <c r="L15" s="181" t="s">
        <v>150</v>
      </c>
      <c r="M15" s="174" t="s">
        <v>95</v>
      </c>
      <c r="N15" s="174" t="s">
        <v>47</v>
      </c>
      <c r="O15" s="174"/>
      <c r="P15" s="174"/>
      <c r="Q15" s="174" t="s">
        <v>151</v>
      </c>
      <c r="R15" s="174" t="s">
        <v>152</v>
      </c>
      <c r="S15" s="174"/>
      <c r="T15" s="168"/>
    </row>
    <row r="16" spans="1:21" s="175" customFormat="1" ht="24">
      <c r="A16" s="213"/>
      <c r="B16" s="148" t="s">
        <v>100</v>
      </c>
      <c r="C16" s="168"/>
      <c r="D16" s="182" t="s">
        <v>153</v>
      </c>
      <c r="E16" s="180" t="s">
        <v>91</v>
      </c>
      <c r="F16" s="183">
        <v>2</v>
      </c>
      <c r="G16" s="176" t="s">
        <v>154</v>
      </c>
      <c r="H16" s="172" t="s">
        <v>155</v>
      </c>
      <c r="I16" s="181" t="s">
        <v>156</v>
      </c>
      <c r="J16" s="200" t="str">
        <f t="shared" si="0"/>
        <v>25Gleaf交换机（裸金属）-RG-S6510-48VS8CQ</v>
      </c>
      <c r="K16" s="172" t="str">
        <f>IF(_xlfn.IFNA(VLOOKUP(J16,网络设备!$D:$D,1,FALSE),1)=1,"请修改设备名称列","OK")</f>
        <v>OK</v>
      </c>
      <c r="L16" s="181" t="s">
        <v>156</v>
      </c>
      <c r="M16" s="174" t="s">
        <v>95</v>
      </c>
      <c r="N16" s="174" t="s">
        <v>47</v>
      </c>
      <c r="O16" s="174"/>
      <c r="P16" s="174"/>
      <c r="Q16" s="174" t="s">
        <v>151</v>
      </c>
      <c r="R16" s="174" t="s">
        <v>152</v>
      </c>
      <c r="S16" s="174"/>
      <c r="T16" s="168"/>
    </row>
    <row r="17" spans="1:20" s="175" customFormat="1" ht="24">
      <c r="A17" s="213"/>
      <c r="B17" s="148" t="s">
        <v>108</v>
      </c>
      <c r="C17" s="168"/>
      <c r="D17" s="182" t="s">
        <v>157</v>
      </c>
      <c r="E17" s="180" t="s">
        <v>91</v>
      </c>
      <c r="F17" s="183">
        <v>4</v>
      </c>
      <c r="G17" s="176" t="s">
        <v>154</v>
      </c>
      <c r="H17" s="172" t="s">
        <v>149</v>
      </c>
      <c r="I17" s="181" t="s">
        <v>158</v>
      </c>
      <c r="J17" s="200" t="str">
        <f t="shared" si="0"/>
        <v>25Gleaf交换机（宿主机+存储）-S6825-54HF</v>
      </c>
      <c r="K17" s="172" t="str">
        <f>IF(_xlfn.IFNA(VLOOKUP(J17,网络设备!$D:$D,1,FALSE),1)=1,"请修改设备名称列","OK")</f>
        <v>OK</v>
      </c>
      <c r="L17" s="181" t="s">
        <v>158</v>
      </c>
      <c r="M17" s="174" t="s">
        <v>95</v>
      </c>
      <c r="N17" s="174" t="s">
        <v>47</v>
      </c>
      <c r="O17" s="174"/>
      <c r="P17" s="174"/>
      <c r="Q17" s="174" t="s">
        <v>151</v>
      </c>
      <c r="R17" s="174" t="s">
        <v>152</v>
      </c>
      <c r="S17" s="174"/>
      <c r="T17" s="168"/>
    </row>
    <row r="18" spans="1:20" s="175" customFormat="1" ht="24">
      <c r="A18" s="213"/>
      <c r="B18" s="148" t="s">
        <v>111</v>
      </c>
      <c r="C18" s="168"/>
      <c r="D18" s="182" t="s">
        <v>159</v>
      </c>
      <c r="E18" s="180" t="s">
        <v>91</v>
      </c>
      <c r="F18" s="183">
        <v>4</v>
      </c>
      <c r="G18" s="176" t="s">
        <v>154</v>
      </c>
      <c r="H18" s="172" t="s">
        <v>149</v>
      </c>
      <c r="I18" s="181" t="s">
        <v>158</v>
      </c>
      <c r="J18" s="200" t="str">
        <f t="shared" si="0"/>
        <v>25Gleaf交换机（功能区）-S6825-54HF</v>
      </c>
      <c r="K18" s="172" t="str">
        <f>IF(_xlfn.IFNA(VLOOKUP(J18,网络设备!$D:$D,1,FALSE),1)=1,"请修改设备名称列","OK")</f>
        <v>OK</v>
      </c>
      <c r="L18" s="181" t="s">
        <v>158</v>
      </c>
      <c r="M18" s="174" t="s">
        <v>95</v>
      </c>
      <c r="N18" s="174" t="s">
        <v>47</v>
      </c>
      <c r="O18" s="174"/>
      <c r="P18" s="174"/>
      <c r="Q18" s="174" t="s">
        <v>151</v>
      </c>
      <c r="R18" s="174" t="s">
        <v>152</v>
      </c>
      <c r="S18" s="174"/>
      <c r="T18" s="168"/>
    </row>
    <row r="19" spans="1:20" s="175" customFormat="1" ht="24">
      <c r="A19" s="213"/>
      <c r="B19" s="148" t="s">
        <v>114</v>
      </c>
      <c r="C19" s="168"/>
      <c r="D19" s="182" t="s">
        <v>160</v>
      </c>
      <c r="E19" s="180" t="s">
        <v>91</v>
      </c>
      <c r="F19" s="183">
        <v>2</v>
      </c>
      <c r="G19" s="176" t="s">
        <v>161</v>
      </c>
      <c r="H19" s="172" t="s">
        <v>149</v>
      </c>
      <c r="I19" s="181" t="s">
        <v>162</v>
      </c>
      <c r="J19" s="200" t="str">
        <f t="shared" si="0"/>
        <v>管理核心交换机-S6900-54HQF-F</v>
      </c>
      <c r="K19" s="172" t="str">
        <f>IF(_xlfn.IFNA(VLOOKUP(J19,网络设备!$D:$D,1,FALSE),1)=1,"请修改设备名称列","OK")</f>
        <v>OK</v>
      </c>
      <c r="L19" s="181" t="s">
        <v>162</v>
      </c>
      <c r="M19" s="174" t="s">
        <v>95</v>
      </c>
      <c r="N19" s="174" t="s">
        <v>47</v>
      </c>
      <c r="O19" s="174"/>
      <c r="P19" s="174"/>
      <c r="Q19" s="174" t="s">
        <v>151</v>
      </c>
      <c r="R19" s="174" t="s">
        <v>152</v>
      </c>
      <c r="S19" s="174"/>
      <c r="T19" s="168"/>
    </row>
    <row r="20" spans="1:20" s="175" customFormat="1" ht="24">
      <c r="A20" s="213"/>
      <c r="B20" s="148" t="s">
        <v>121</v>
      </c>
      <c r="C20" s="168"/>
      <c r="D20" s="182" t="s">
        <v>163</v>
      </c>
      <c r="E20" s="180" t="s">
        <v>91</v>
      </c>
      <c r="F20" s="183">
        <v>4</v>
      </c>
      <c r="G20" s="176" t="s">
        <v>164</v>
      </c>
      <c r="H20" s="172" t="s">
        <v>149</v>
      </c>
      <c r="I20" s="181" t="s">
        <v>165</v>
      </c>
      <c r="J20" s="200" t="str">
        <f t="shared" si="0"/>
        <v>千兆管理交换机（业务区）-S5554S-EI-D</v>
      </c>
      <c r="K20" s="172" t="str">
        <f>IF(_xlfn.IFNA(VLOOKUP(J20,网络设备!$D:$D,1,FALSE),1)=1,"请修改设备名称列","OK")</f>
        <v>OK</v>
      </c>
      <c r="L20" s="181" t="s">
        <v>165</v>
      </c>
      <c r="M20" s="174" t="s">
        <v>95</v>
      </c>
      <c r="N20" s="174" t="s">
        <v>47</v>
      </c>
      <c r="O20" s="174"/>
      <c r="P20" s="174"/>
      <c r="Q20" s="174" t="s">
        <v>151</v>
      </c>
      <c r="R20" s="174" t="s">
        <v>152</v>
      </c>
      <c r="S20" s="174"/>
      <c r="T20" s="168"/>
    </row>
    <row r="21" spans="1:20" s="175" customFormat="1" ht="22.15" customHeight="1">
      <c r="A21" s="213"/>
      <c r="B21" s="148" t="s">
        <v>166</v>
      </c>
      <c r="C21" s="168"/>
      <c r="D21" s="182" t="s">
        <v>167</v>
      </c>
      <c r="E21" s="180" t="s">
        <v>91</v>
      </c>
      <c r="F21" s="183">
        <v>2</v>
      </c>
      <c r="G21" s="176" t="s">
        <v>164</v>
      </c>
      <c r="H21" s="172" t="s">
        <v>149</v>
      </c>
      <c r="I21" s="181" t="s">
        <v>165</v>
      </c>
      <c r="J21" s="200" t="str">
        <f t="shared" si="0"/>
        <v>千兆管理交换机（功能区）-S5554S-EI-D</v>
      </c>
      <c r="K21" s="172" t="str">
        <f>IF(_xlfn.IFNA(VLOOKUP(J21,网络设备!$D:$D,1,FALSE),1)=1,"请修改设备名称列","OK")</f>
        <v>OK</v>
      </c>
      <c r="L21" s="181" t="s">
        <v>165</v>
      </c>
      <c r="M21" s="174" t="s">
        <v>95</v>
      </c>
      <c r="N21" s="174" t="s">
        <v>47</v>
      </c>
      <c r="O21" s="174"/>
      <c r="P21" s="174"/>
      <c r="Q21" s="174" t="s">
        <v>151</v>
      </c>
      <c r="R21" s="174" t="s">
        <v>152</v>
      </c>
      <c r="S21" s="174"/>
      <c r="T21" s="168"/>
    </row>
    <row r="22" spans="1:20" s="175" customFormat="1" ht="24">
      <c r="A22" s="213"/>
      <c r="B22" s="148" t="s">
        <v>127</v>
      </c>
      <c r="C22" s="168"/>
      <c r="D22" s="182" t="s">
        <v>168</v>
      </c>
      <c r="E22" s="180" t="s">
        <v>91</v>
      </c>
      <c r="F22" s="183">
        <v>3</v>
      </c>
      <c r="G22" s="176" t="s">
        <v>164</v>
      </c>
      <c r="H22" s="172" t="s">
        <v>149</v>
      </c>
      <c r="I22" s="181" t="s">
        <v>165</v>
      </c>
      <c r="J22" s="200" t="str">
        <f t="shared" si="0"/>
        <v>千兆带外管理交换机-S5554S-EI-D</v>
      </c>
      <c r="K22" s="172" t="str">
        <f>IF(_xlfn.IFNA(VLOOKUP(J22,网络设备!$D:$D,1,FALSE),1)=1,"请修改设备名称列","OK")</f>
        <v>OK</v>
      </c>
      <c r="L22" s="181" t="s">
        <v>165</v>
      </c>
      <c r="M22" s="174" t="s">
        <v>95</v>
      </c>
      <c r="N22" s="174" t="s">
        <v>47</v>
      </c>
      <c r="O22" s="174"/>
      <c r="P22" s="174"/>
      <c r="Q22" s="174" t="s">
        <v>151</v>
      </c>
      <c r="R22" s="174" t="s">
        <v>152</v>
      </c>
      <c r="S22" s="174"/>
      <c r="T22" s="168"/>
    </row>
    <row r="23" spans="1:20" s="175" customFormat="1" ht="24">
      <c r="A23" s="213"/>
      <c r="B23" s="148" t="s">
        <v>131</v>
      </c>
      <c r="C23" s="168"/>
      <c r="D23" s="182" t="s">
        <v>169</v>
      </c>
      <c r="E23" s="180" t="s">
        <v>91</v>
      </c>
      <c r="F23" s="183">
        <v>2</v>
      </c>
      <c r="G23" s="176" t="s">
        <v>161</v>
      </c>
      <c r="H23" s="172" t="s">
        <v>149</v>
      </c>
      <c r="I23" s="181" t="s">
        <v>162</v>
      </c>
      <c r="J23" s="200" t="str">
        <f t="shared" si="0"/>
        <v>大客户专线接入交换机-S6900-54HQF-F</v>
      </c>
      <c r="K23" s="172" t="str">
        <f>IF(_xlfn.IFNA(VLOOKUP(J23,网络设备!$D:$D,1,FALSE),1)=1,"请修改设备名称列","OK")</f>
        <v>OK</v>
      </c>
      <c r="L23" s="181" t="s">
        <v>162</v>
      </c>
      <c r="M23" s="174" t="s">
        <v>95</v>
      </c>
      <c r="N23" s="174" t="s">
        <v>47</v>
      </c>
      <c r="O23" s="174"/>
      <c r="P23" s="174"/>
      <c r="Q23" s="174" t="s">
        <v>151</v>
      </c>
      <c r="R23" s="174" t="s">
        <v>152</v>
      </c>
      <c r="S23" s="174"/>
      <c r="T23" s="168"/>
    </row>
    <row r="24" spans="1:20" s="175" customFormat="1" ht="24">
      <c r="A24" s="213"/>
      <c r="B24" s="148" t="s">
        <v>134</v>
      </c>
      <c r="C24" s="168"/>
      <c r="D24" s="180" t="s">
        <v>170</v>
      </c>
      <c r="E24" s="180" t="s">
        <v>91</v>
      </c>
      <c r="F24" s="183">
        <v>1</v>
      </c>
      <c r="G24" s="176" t="s">
        <v>171</v>
      </c>
      <c r="H24" s="172" t="s">
        <v>172</v>
      </c>
      <c r="I24" s="180" t="s">
        <v>173</v>
      </c>
      <c r="J24" s="200" t="str">
        <f t="shared" si="0"/>
        <v>串口交换机-ACS8000</v>
      </c>
      <c r="K24" s="202" t="str">
        <f>IF(_xlfn.IFNA(VLOOKUP(J24,网络设备!$D:$D,1,FALSE),1)=1,"请修改设备名称列,或者设备不存在","OK")</f>
        <v>请修改设备名称列,或者设备不存在</v>
      </c>
      <c r="L24" s="180" t="s">
        <v>173</v>
      </c>
      <c r="M24" s="174" t="s">
        <v>95</v>
      </c>
      <c r="N24" s="174" t="s">
        <v>47</v>
      </c>
      <c r="O24" s="174"/>
      <c r="P24" s="174"/>
      <c r="Q24" s="174" t="s">
        <v>151</v>
      </c>
      <c r="R24" s="174" t="s">
        <v>152</v>
      </c>
      <c r="S24" s="174"/>
      <c r="T24" s="168"/>
    </row>
    <row r="25" spans="1:20" s="175" customFormat="1" ht="12">
      <c r="A25" s="213"/>
      <c r="B25" s="148" t="s">
        <v>139</v>
      </c>
      <c r="C25" s="168"/>
      <c r="D25" s="180" t="s">
        <v>174</v>
      </c>
      <c r="E25" s="180" t="s">
        <v>91</v>
      </c>
      <c r="F25" s="183">
        <v>2</v>
      </c>
      <c r="G25" s="178" t="s">
        <v>175</v>
      </c>
      <c r="H25" s="172" t="s">
        <v>149</v>
      </c>
      <c r="I25" s="181" t="s">
        <v>176</v>
      </c>
      <c r="J25" s="200" t="str">
        <f t="shared" si="0"/>
        <v>业务防火墙-M9010</v>
      </c>
      <c r="K25" s="172" t="str">
        <f>IF(_xlfn.IFNA(VLOOKUP(J25,网络设备!$D:$D,1,FALSE),1)=1,"请修改设备名称列","OK")</f>
        <v>OK</v>
      </c>
      <c r="L25" s="181" t="s">
        <v>176</v>
      </c>
      <c r="M25" s="174" t="s">
        <v>95</v>
      </c>
      <c r="N25" s="174" t="s">
        <v>47</v>
      </c>
      <c r="O25" s="174"/>
      <c r="P25" s="174"/>
      <c r="Q25" s="174" t="s">
        <v>151</v>
      </c>
      <c r="R25" s="174" t="s">
        <v>152</v>
      </c>
      <c r="S25" s="174"/>
      <c r="T25" s="168"/>
    </row>
    <row r="26" spans="1:20" s="175" customFormat="1" ht="12">
      <c r="A26" s="213"/>
      <c r="B26" s="148" t="s">
        <v>142</v>
      </c>
      <c r="C26" s="168"/>
      <c r="D26" s="180" t="s">
        <v>177</v>
      </c>
      <c r="E26" s="180" t="s">
        <v>91</v>
      </c>
      <c r="F26" s="183">
        <v>2</v>
      </c>
      <c r="G26" s="178" t="s">
        <v>178</v>
      </c>
      <c r="H26" s="172" t="s">
        <v>149</v>
      </c>
      <c r="I26" s="181" t="s">
        <v>179</v>
      </c>
      <c r="J26" s="200" t="str">
        <f t="shared" si="0"/>
        <v>管理防火墙-SecPath F5000-M</v>
      </c>
      <c r="K26" s="172" t="str">
        <f>IF(_xlfn.IFNA(VLOOKUP(J26,网络设备!$D:$D,1,FALSE),1)=1,"请修改设备名称列","OK")</f>
        <v>OK</v>
      </c>
      <c r="L26" s="181" t="s">
        <v>179</v>
      </c>
      <c r="M26" s="174" t="s">
        <v>95</v>
      </c>
      <c r="N26" s="174" t="s">
        <v>47</v>
      </c>
      <c r="O26" s="174"/>
      <c r="P26" s="174"/>
      <c r="Q26" s="174" t="s">
        <v>151</v>
      </c>
      <c r="R26" s="174" t="s">
        <v>152</v>
      </c>
      <c r="S26" s="174"/>
      <c r="T26" s="168"/>
    </row>
    <row r="27" spans="1:20" s="175" customFormat="1" ht="36">
      <c r="A27" s="213"/>
      <c r="B27" s="148" t="s">
        <v>180</v>
      </c>
      <c r="C27" s="168"/>
      <c r="D27" s="180" t="s">
        <v>181</v>
      </c>
      <c r="E27" s="180" t="s">
        <v>91</v>
      </c>
      <c r="F27" s="184">
        <v>4</v>
      </c>
      <c r="G27" s="178" t="s">
        <v>182</v>
      </c>
      <c r="H27" s="172" t="s">
        <v>149</v>
      </c>
      <c r="I27" s="181" t="s">
        <v>162</v>
      </c>
      <c r="J27" s="200" t="str">
        <f t="shared" si="0"/>
        <v>边界交换机-S6900-54HQF-F</v>
      </c>
      <c r="K27" s="172" t="str">
        <f>IF(_xlfn.IFNA(VLOOKUP(J27,网络设备!$D:$D,1,FALSE),1)=1,"请修改设备名称列","OK")</f>
        <v>OK</v>
      </c>
      <c r="L27" s="181" t="s">
        <v>162</v>
      </c>
      <c r="M27" s="174" t="s">
        <v>95</v>
      </c>
      <c r="N27" s="174" t="s">
        <v>47</v>
      </c>
      <c r="O27" s="185"/>
      <c r="P27" s="185"/>
      <c r="Q27" s="174" t="s">
        <v>151</v>
      </c>
      <c r="R27" s="174" t="s">
        <v>152</v>
      </c>
      <c r="S27" s="174"/>
      <c r="T27" s="168"/>
    </row>
    <row r="28" spans="1:20" s="175" customFormat="1" ht="36">
      <c r="A28" s="213"/>
      <c r="B28" s="148" t="s">
        <v>183</v>
      </c>
      <c r="C28" s="168"/>
      <c r="D28" s="180" t="s">
        <v>184</v>
      </c>
      <c r="E28" s="180" t="s">
        <v>91</v>
      </c>
      <c r="F28" s="183">
        <v>2</v>
      </c>
      <c r="G28" s="178" t="s">
        <v>185</v>
      </c>
      <c r="H28" s="172" t="s">
        <v>149</v>
      </c>
      <c r="I28" s="181" t="s">
        <v>186</v>
      </c>
      <c r="J28" s="200" t="str">
        <f t="shared" si="0"/>
        <v>IPS-T9008-S</v>
      </c>
      <c r="K28" s="172" t="str">
        <f>IF(_xlfn.IFNA(VLOOKUP(J28,网络设备!$D:$D,1,FALSE),1)=1,"请修改设备名称列","OK")</f>
        <v>OK</v>
      </c>
      <c r="L28" s="181" t="s">
        <v>186</v>
      </c>
      <c r="M28" s="174" t="s">
        <v>95</v>
      </c>
      <c r="N28" s="174" t="s">
        <v>47</v>
      </c>
      <c r="O28" s="174"/>
      <c r="P28" s="174"/>
      <c r="Q28" s="174" t="s">
        <v>151</v>
      </c>
      <c r="R28" s="174" t="s">
        <v>152</v>
      </c>
      <c r="S28" s="174"/>
      <c r="T28" s="168"/>
    </row>
  </sheetData>
  <mergeCells count="2">
    <mergeCell ref="A2:A13"/>
    <mergeCell ref="A15:A28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3"/>
  <sheetViews>
    <sheetView showGridLines="0" topLeftCell="A33" zoomScale="80" zoomScaleNormal="80" workbookViewId="0">
      <selection activeCell="I34" sqref="I34"/>
    </sheetView>
  </sheetViews>
  <sheetFormatPr defaultColWidth="9" defaultRowHeight="14.25"/>
  <cols>
    <col min="1" max="1" width="15.375" customWidth="1"/>
    <col min="2" max="2" width="16.5" customWidth="1"/>
    <col min="3" max="3" width="13.625" customWidth="1"/>
    <col min="4" max="4" width="14.375" customWidth="1"/>
    <col min="5" max="5" width="22.375" customWidth="1"/>
    <col min="6" max="6" width="18.375" customWidth="1"/>
    <col min="7" max="7" width="15.625" customWidth="1"/>
    <col min="8" max="8" width="47.625" customWidth="1"/>
    <col min="9" max="9" width="104.625" customWidth="1"/>
    <col min="10" max="10" width="11.5" customWidth="1"/>
  </cols>
  <sheetData>
    <row r="1" spans="1:15">
      <c r="A1" s="129" t="s">
        <v>65</v>
      </c>
      <c r="B1" s="130" t="str">
        <f>项目信息!C12</f>
        <v>10.13.1.136</v>
      </c>
      <c r="C1" s="130" t="str">
        <f>项目信息!D12</f>
        <v>云调采集机-1</v>
      </c>
    </row>
    <row r="2" spans="1:15">
      <c r="A2" s="129" t="s">
        <v>68</v>
      </c>
      <c r="B2" s="130" t="str">
        <f>项目信息!C13</f>
        <v>10.13.1.137</v>
      </c>
      <c r="C2" s="130" t="str">
        <f>项目信息!D13</f>
        <v>云调采集机-2</v>
      </c>
    </row>
    <row r="5" spans="1:15">
      <c r="A5" s="40" t="s">
        <v>187</v>
      </c>
    </row>
    <row r="6" spans="1:15" s="20" customFormat="1" ht="16.899999999999999" customHeight="1">
      <c r="A6" s="215" t="s">
        <v>188</v>
      </c>
      <c r="B6" s="131" t="s">
        <v>189</v>
      </c>
      <c r="C6" s="131" t="s">
        <v>190</v>
      </c>
      <c r="D6" s="131" t="s">
        <v>191</v>
      </c>
      <c r="E6" s="131" t="s">
        <v>192</v>
      </c>
      <c r="F6" s="131" t="s">
        <v>193</v>
      </c>
      <c r="G6" s="131" t="s">
        <v>194</v>
      </c>
      <c r="I6" s="144"/>
      <c r="J6" s="144"/>
      <c r="K6" s="144"/>
      <c r="L6" s="144"/>
      <c r="M6" s="144"/>
      <c r="N6" s="144"/>
      <c r="O6" s="144"/>
    </row>
    <row r="7" spans="1:15" s="20" customFormat="1" ht="16.899999999999999" customHeight="1">
      <c r="A7" s="215"/>
      <c r="B7" s="132">
        <v>2</v>
      </c>
      <c r="C7" s="132" t="s">
        <v>89</v>
      </c>
      <c r="D7" s="132" t="s">
        <v>195</v>
      </c>
      <c r="E7" s="132" t="s">
        <v>196</v>
      </c>
      <c r="F7" s="133" t="s">
        <v>197</v>
      </c>
      <c r="G7" s="132" t="s">
        <v>198</v>
      </c>
      <c r="I7" s="144"/>
      <c r="J7" s="144"/>
      <c r="K7" s="144"/>
      <c r="L7" s="144"/>
      <c r="M7" s="144"/>
      <c r="N7" s="144"/>
      <c r="O7" s="144"/>
    </row>
    <row r="8" spans="1:15" s="20" customFormat="1" ht="16.899999999999999" customHeight="1">
      <c r="A8" s="215"/>
      <c r="B8" s="132">
        <v>3</v>
      </c>
      <c r="C8" s="132" t="s">
        <v>89</v>
      </c>
      <c r="D8" s="132" t="s">
        <v>199</v>
      </c>
      <c r="E8" s="132" t="s">
        <v>200</v>
      </c>
      <c r="F8" s="133" t="s">
        <v>197</v>
      </c>
      <c r="G8" s="132" t="s">
        <v>198</v>
      </c>
      <c r="I8" s="144"/>
      <c r="J8" s="144"/>
      <c r="K8" s="144"/>
      <c r="L8" s="144"/>
      <c r="M8" s="144"/>
      <c r="N8" s="144"/>
      <c r="O8" s="144"/>
    </row>
    <row r="9" spans="1:15" s="20" customFormat="1" ht="16.899999999999999" customHeight="1">
      <c r="A9" s="215"/>
      <c r="B9" s="132">
        <v>3</v>
      </c>
      <c r="C9" s="132" t="s">
        <v>89</v>
      </c>
      <c r="D9" s="132" t="s">
        <v>201</v>
      </c>
      <c r="E9" s="132" t="s">
        <v>202</v>
      </c>
      <c r="F9" s="133" t="s">
        <v>197</v>
      </c>
      <c r="G9" s="132" t="s">
        <v>198</v>
      </c>
      <c r="H9" s="20" t="s">
        <v>203</v>
      </c>
      <c r="I9" s="144"/>
      <c r="J9" s="144"/>
      <c r="K9" s="144"/>
      <c r="L9" s="144"/>
      <c r="M9" s="144"/>
      <c r="N9" s="144"/>
      <c r="O9" s="144"/>
    </row>
    <row r="10" spans="1:15" s="20" customFormat="1" ht="16.899999999999999" customHeight="1">
      <c r="A10" s="215"/>
      <c r="B10" s="132">
        <v>4</v>
      </c>
      <c r="C10" s="132" t="s">
        <v>89</v>
      </c>
      <c r="D10" s="132" t="s">
        <v>204</v>
      </c>
      <c r="E10" s="132" t="s">
        <v>205</v>
      </c>
      <c r="F10" s="133" t="s">
        <v>197</v>
      </c>
      <c r="G10" s="132" t="s">
        <v>198</v>
      </c>
      <c r="H10" s="20" t="s">
        <v>206</v>
      </c>
      <c r="I10" s="144"/>
      <c r="J10" s="144"/>
      <c r="K10" s="144"/>
      <c r="L10" s="144"/>
      <c r="M10" s="144"/>
      <c r="N10" s="144"/>
      <c r="O10" s="144"/>
    </row>
    <row r="11" spans="1:15" s="20" customFormat="1" ht="16.899999999999999" customHeight="1">
      <c r="A11" s="215"/>
      <c r="B11" s="132">
        <v>4</v>
      </c>
      <c r="C11" s="132" t="s">
        <v>89</v>
      </c>
      <c r="D11" s="132" t="s">
        <v>199</v>
      </c>
      <c r="E11" s="132" t="s">
        <v>207</v>
      </c>
      <c r="F11" s="133" t="s">
        <v>197</v>
      </c>
      <c r="G11" s="132" t="s">
        <v>198</v>
      </c>
      <c r="I11" s="144"/>
      <c r="J11" s="144"/>
      <c r="K11" s="144"/>
      <c r="L11" s="144"/>
      <c r="M11" s="144"/>
      <c r="N11" s="144"/>
      <c r="O11" s="144"/>
    </row>
    <row r="12" spans="1:15" s="20" customFormat="1" ht="16.899999999999999" customHeight="1">
      <c r="A12" s="215"/>
      <c r="B12" s="132">
        <v>4</v>
      </c>
      <c r="C12" s="132" t="s">
        <v>89</v>
      </c>
      <c r="D12" s="132" t="s">
        <v>201</v>
      </c>
      <c r="E12" s="132" t="s">
        <v>208</v>
      </c>
      <c r="F12" s="133" t="s">
        <v>197</v>
      </c>
      <c r="G12" s="132" t="s">
        <v>198</v>
      </c>
      <c r="H12" s="20" t="s">
        <v>209</v>
      </c>
      <c r="I12" s="144"/>
      <c r="J12" s="144"/>
      <c r="K12" s="144"/>
      <c r="L12" s="144"/>
      <c r="M12" s="144"/>
      <c r="N12" s="144"/>
      <c r="O12" s="144"/>
    </row>
    <row r="13" spans="1:15" s="20" customFormat="1" ht="16.899999999999999" customHeight="1">
      <c r="A13" s="215"/>
      <c r="B13" s="132">
        <v>4</v>
      </c>
      <c r="C13" s="132" t="s">
        <v>89</v>
      </c>
      <c r="D13" s="132" t="s">
        <v>201</v>
      </c>
      <c r="E13" s="132" t="s">
        <v>210</v>
      </c>
      <c r="F13" s="133" t="s">
        <v>197</v>
      </c>
      <c r="G13" s="132" t="s">
        <v>198</v>
      </c>
      <c r="H13" s="20" t="s">
        <v>211</v>
      </c>
      <c r="I13" s="144"/>
      <c r="J13" s="144"/>
      <c r="K13" s="144"/>
      <c r="L13" s="144"/>
      <c r="M13" s="144"/>
      <c r="N13" s="144"/>
      <c r="O13" s="144"/>
    </row>
    <row r="14" spans="1:15" s="20" customFormat="1" ht="16.899999999999999" customHeight="1">
      <c r="A14" s="215"/>
      <c r="B14" s="132">
        <v>5</v>
      </c>
      <c r="C14" s="132" t="s">
        <v>89</v>
      </c>
      <c r="D14" s="132" t="s">
        <v>199</v>
      </c>
      <c r="E14" s="132" t="s">
        <v>212</v>
      </c>
      <c r="F14" s="133" t="s">
        <v>197</v>
      </c>
      <c r="G14" s="132" t="s">
        <v>198</v>
      </c>
      <c r="I14" s="144"/>
      <c r="J14" s="144"/>
      <c r="K14" s="144"/>
      <c r="L14" s="144"/>
      <c r="M14" s="144"/>
      <c r="N14" s="144"/>
      <c r="O14" s="144"/>
    </row>
    <row r="15" spans="1:15" s="20" customFormat="1" ht="16.899999999999999" customHeight="1">
      <c r="A15" s="215"/>
      <c r="B15" s="132">
        <v>6</v>
      </c>
      <c r="C15" s="132" t="s">
        <v>89</v>
      </c>
      <c r="D15" s="132" t="s">
        <v>195</v>
      </c>
      <c r="E15" s="132" t="s">
        <v>213</v>
      </c>
      <c r="F15" s="132" t="s">
        <v>214</v>
      </c>
      <c r="G15" s="132" t="s">
        <v>215</v>
      </c>
      <c r="I15" s="144"/>
      <c r="J15" s="144"/>
      <c r="K15" s="144"/>
      <c r="L15" s="144"/>
      <c r="M15" s="144"/>
      <c r="N15" s="144"/>
      <c r="O15" s="144"/>
    </row>
    <row r="16" spans="1:15" s="20" customFormat="1" ht="16.899999999999999" customHeight="1">
      <c r="A16" s="215"/>
      <c r="B16" s="132">
        <v>7</v>
      </c>
      <c r="C16" s="132" t="s">
        <v>89</v>
      </c>
      <c r="D16" s="132" t="s">
        <v>195</v>
      </c>
      <c r="E16" s="132" t="s">
        <v>216</v>
      </c>
      <c r="F16" s="132" t="s">
        <v>217</v>
      </c>
      <c r="G16" s="132" t="s">
        <v>198</v>
      </c>
      <c r="I16" s="144"/>
      <c r="J16" s="144"/>
      <c r="K16" s="144"/>
      <c r="L16" s="144"/>
      <c r="M16" s="144"/>
      <c r="N16" s="144"/>
      <c r="O16" s="144"/>
    </row>
    <row r="17" spans="1:15" s="20" customFormat="1" ht="16.899999999999999" customHeight="1">
      <c r="A17" s="215"/>
      <c r="B17" s="134">
        <v>8</v>
      </c>
      <c r="C17" s="134" t="s">
        <v>89</v>
      </c>
      <c r="D17" s="134" t="s">
        <v>195</v>
      </c>
      <c r="E17" s="134" t="s">
        <v>218</v>
      </c>
      <c r="F17" s="134" t="s">
        <v>219</v>
      </c>
      <c r="G17" s="132" t="s">
        <v>198</v>
      </c>
      <c r="I17" s="144"/>
      <c r="J17" s="144"/>
      <c r="K17" s="144"/>
      <c r="L17" s="144"/>
      <c r="M17" s="144"/>
      <c r="N17" s="144"/>
      <c r="O17" s="144"/>
    </row>
    <row r="18" spans="1:15" s="20" customFormat="1" ht="16.899999999999999" customHeight="1">
      <c r="A18" s="135"/>
      <c r="B18" s="136"/>
      <c r="C18" s="136"/>
      <c r="D18" s="136"/>
      <c r="E18" s="136"/>
      <c r="F18" s="136"/>
      <c r="G18" s="136"/>
      <c r="I18" s="144"/>
      <c r="J18" s="144"/>
      <c r="K18" s="144"/>
      <c r="L18" s="144"/>
      <c r="M18" s="144"/>
      <c r="N18" s="144"/>
      <c r="O18" s="144"/>
    </row>
    <row r="19" spans="1:15">
      <c r="A19" s="137" t="s">
        <v>220</v>
      </c>
    </row>
    <row r="20" spans="1:15">
      <c r="A20" s="138" t="s">
        <v>221</v>
      </c>
    </row>
    <row r="21" spans="1:15">
      <c r="A21" s="199" t="s">
        <v>222</v>
      </c>
    </row>
    <row r="22" spans="1:15">
      <c r="A22" s="199" t="s">
        <v>223</v>
      </c>
    </row>
    <row r="23" spans="1:15">
      <c r="A23" s="199" t="s">
        <v>224</v>
      </c>
    </row>
    <row r="24" spans="1:15">
      <c r="A24" s="199" t="s">
        <v>225</v>
      </c>
    </row>
    <row r="25" spans="1:15">
      <c r="A25" s="139" t="s">
        <v>226</v>
      </c>
    </row>
    <row r="28" spans="1:15">
      <c r="A28" s="40" t="s">
        <v>227</v>
      </c>
    </row>
    <row r="29" spans="1:15">
      <c r="A29" s="199" t="s">
        <v>228</v>
      </c>
    </row>
    <row r="30" spans="1:15">
      <c r="A30" s="199" t="s">
        <v>229</v>
      </c>
    </row>
    <row r="31" spans="1:15">
      <c r="A31" s="139" t="s">
        <v>226</v>
      </c>
    </row>
    <row r="33" spans="1:8" ht="45" customHeight="1"/>
    <row r="34" spans="1:8" ht="22.5" customHeight="1">
      <c r="A34" s="40" t="s">
        <v>230</v>
      </c>
      <c r="C34" s="136"/>
    </row>
    <row r="35" spans="1:8" ht="175.9" customHeight="1">
      <c r="A35" s="140" t="s">
        <v>231</v>
      </c>
      <c r="B35" s="216" t="s">
        <v>232</v>
      </c>
      <c r="C35" s="216"/>
      <c r="D35" s="216"/>
      <c r="E35" s="216" t="s">
        <v>233</v>
      </c>
      <c r="F35" s="216"/>
      <c r="G35" s="216"/>
      <c r="H35" s="141" t="s">
        <v>28</v>
      </c>
    </row>
    <row r="36" spans="1:8" ht="150" customHeight="1">
      <c r="A36" s="142" t="s">
        <v>234</v>
      </c>
      <c r="B36" s="214" t="s">
        <v>235</v>
      </c>
      <c r="C36" s="214"/>
      <c r="D36" s="214"/>
      <c r="E36" s="214" t="s">
        <v>236</v>
      </c>
      <c r="F36" s="214"/>
      <c r="G36" s="214"/>
      <c r="H36" s="143"/>
    </row>
    <row r="37" spans="1:8" ht="211.9" customHeight="1">
      <c r="A37" s="142" t="s">
        <v>237</v>
      </c>
      <c r="B37" s="214" t="s">
        <v>238</v>
      </c>
      <c r="C37" s="214"/>
      <c r="D37" s="214"/>
      <c r="E37" s="214" t="s">
        <v>239</v>
      </c>
      <c r="F37" s="214"/>
      <c r="G37" s="214"/>
      <c r="H37" s="143"/>
    </row>
    <row r="38" spans="1:8" ht="157.9" customHeight="1">
      <c r="A38" s="142" t="s">
        <v>240</v>
      </c>
      <c r="B38" s="214" t="s">
        <v>241</v>
      </c>
      <c r="C38" s="214"/>
      <c r="D38" s="214"/>
      <c r="E38" s="214" t="s">
        <v>242</v>
      </c>
      <c r="F38" s="214"/>
      <c r="G38" s="214"/>
      <c r="H38" s="143" t="s">
        <v>243</v>
      </c>
    </row>
    <row r="39" spans="1:8" ht="246" customHeight="1">
      <c r="A39" s="142" t="s">
        <v>240</v>
      </c>
      <c r="B39" s="214" t="s">
        <v>244</v>
      </c>
      <c r="C39" s="214"/>
      <c r="D39" s="214"/>
      <c r="E39" s="214" t="s">
        <v>245</v>
      </c>
      <c r="F39" s="214"/>
      <c r="G39" s="214"/>
      <c r="H39" s="143" t="s">
        <v>246</v>
      </c>
    </row>
    <row r="40" spans="1:8" ht="92.65" customHeight="1">
      <c r="A40" s="142" t="s">
        <v>247</v>
      </c>
      <c r="B40" s="214" t="s">
        <v>248</v>
      </c>
      <c r="C40" s="214"/>
      <c r="D40" s="214"/>
      <c r="E40" s="214" t="s">
        <v>249</v>
      </c>
      <c r="F40" s="214"/>
      <c r="G40" s="214"/>
      <c r="H40" s="143"/>
    </row>
    <row r="41" spans="1:8" ht="132.6" customHeight="1">
      <c r="A41" s="142" t="s">
        <v>250</v>
      </c>
      <c r="B41" s="214" t="s">
        <v>251</v>
      </c>
      <c r="C41" s="214"/>
      <c r="D41" s="214"/>
      <c r="E41" s="214" t="s">
        <v>252</v>
      </c>
      <c r="F41" s="214"/>
      <c r="G41" s="214"/>
      <c r="H41" s="143"/>
    </row>
    <row r="42" spans="1:8" ht="168.4" customHeight="1">
      <c r="A42" s="142" t="s">
        <v>253</v>
      </c>
      <c r="B42" s="214" t="s">
        <v>254</v>
      </c>
      <c r="C42" s="214"/>
      <c r="D42" s="214"/>
      <c r="E42" s="214" t="s">
        <v>255</v>
      </c>
      <c r="F42" s="214"/>
      <c r="G42" s="214"/>
      <c r="H42" s="143"/>
    </row>
    <row r="43" spans="1:8" ht="168.4" customHeight="1">
      <c r="A43" s="142" t="s">
        <v>93</v>
      </c>
      <c r="B43" s="214" t="s">
        <v>256</v>
      </c>
      <c r="C43" s="214"/>
      <c r="D43" s="214"/>
      <c r="E43" s="214" t="s">
        <v>257</v>
      </c>
      <c r="F43" s="214"/>
      <c r="G43" s="214"/>
      <c r="H43" s="143"/>
    </row>
  </sheetData>
  <autoFilter ref="B6:G17" xr:uid="{00000000-0009-0000-0000-000003000000}"/>
  <mergeCells count="19"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  <mergeCell ref="B43:D43"/>
    <mergeCell ref="E43:G43"/>
    <mergeCell ref="B38:D38"/>
    <mergeCell ref="E38:G38"/>
    <mergeCell ref="B39:D39"/>
    <mergeCell ref="E39:G39"/>
    <mergeCell ref="B40:D40"/>
    <mergeCell ref="E40:G40"/>
  </mergeCells>
  <phoneticPr fontId="51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6"/>
  <sheetViews>
    <sheetView tabSelected="1" workbookViewId="0">
      <pane xSplit="3" topLeftCell="D1" activePane="topRight" state="frozen"/>
      <selection pane="topRight" activeCell="C25" sqref="C25"/>
    </sheetView>
  </sheetViews>
  <sheetFormatPr defaultColWidth="9.125" defaultRowHeight="15.75" customHeight="1"/>
  <cols>
    <col min="1" max="1" width="5.625" style="86" customWidth="1"/>
    <col min="2" max="2" width="29.5" style="86" customWidth="1"/>
    <col min="3" max="4" width="42.625" style="86" customWidth="1"/>
    <col min="5" max="5" width="48.5" style="89" customWidth="1"/>
    <col min="6" max="6" width="25" style="86" customWidth="1"/>
    <col min="7" max="7" width="25.5" style="86" customWidth="1"/>
    <col min="8" max="8" width="9.625" style="87" customWidth="1"/>
    <col min="9" max="9" width="21.625" style="87" customWidth="1"/>
    <col min="10" max="10" width="14.5" style="118" customWidth="1"/>
    <col min="11" max="11" width="10.5" style="118" customWidth="1"/>
    <col min="12" max="12" width="7.5" customWidth="1"/>
    <col min="13" max="13" width="9.125" style="91"/>
    <col min="17" max="17" width="9" style="88" customWidth="1"/>
    <col min="18" max="18" width="18.5" customWidth="1"/>
  </cols>
  <sheetData>
    <row r="1" spans="1:18" s="116" customFormat="1" ht="27">
      <c r="A1" s="119" t="s">
        <v>72</v>
      </c>
      <c r="B1" s="120" t="s">
        <v>258</v>
      </c>
      <c r="C1" s="120" t="s">
        <v>259</v>
      </c>
      <c r="D1" s="121" t="s">
        <v>260</v>
      </c>
      <c r="E1" s="121" t="s">
        <v>261</v>
      </c>
      <c r="F1" s="120" t="s">
        <v>908</v>
      </c>
      <c r="G1" s="120" t="s">
        <v>262</v>
      </c>
      <c r="H1" s="124" t="s">
        <v>263</v>
      </c>
      <c r="I1" s="124" t="s">
        <v>264</v>
      </c>
      <c r="J1" s="124" t="s">
        <v>265</v>
      </c>
      <c r="K1" s="124" t="s">
        <v>266</v>
      </c>
      <c r="L1" s="121" t="s">
        <v>267</v>
      </c>
      <c r="M1" s="121" t="s">
        <v>268</v>
      </c>
      <c r="N1" s="121" t="s">
        <v>269</v>
      </c>
      <c r="O1" s="121" t="s">
        <v>914</v>
      </c>
      <c r="P1" s="121" t="s">
        <v>270</v>
      </c>
      <c r="Q1" s="124" t="s">
        <v>271</v>
      </c>
      <c r="R1" s="203" t="s">
        <v>907</v>
      </c>
    </row>
    <row r="2" spans="1:18" s="117" customFormat="1" ht="11.65" customHeight="1">
      <c r="A2" s="122">
        <v>1</v>
      </c>
      <c r="B2" s="123" t="s">
        <v>272</v>
      </c>
      <c r="C2" s="100" t="s">
        <v>273</v>
      </c>
      <c r="D2" s="100" t="str">
        <f t="shared" ref="D2:D36" si="0">IF(LEN(B2)-LEN(SUBSTITUTE(B2,"-",""))&lt;&gt;1,MID(B2,1,FIND("$",SUBSTITUTE(B2,"-","$",LEN(B2)-LEN(SUBSTITUTE(B2,"-",""))),1)-1),MID(B2,1,FIND("-",B2,1)-1))&amp;"-"&amp;F2&amp;IF(R2="","","-"&amp;R2)</f>
        <v>核心交换机-S12508G-AF</v>
      </c>
      <c r="E2" s="100" t="str">
        <f t="shared" ref="E2:E11" si="1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100" t="s">
        <v>150</v>
      </c>
      <c r="G2" s="125"/>
      <c r="H2" s="126">
        <v>100</v>
      </c>
      <c r="I2" s="127"/>
      <c r="J2" s="127" t="s">
        <v>274</v>
      </c>
      <c r="K2" s="127"/>
      <c r="L2" s="128" t="str">
        <f t="shared" ref="L2:L36" si="2">RIGHT(C2,2)</f>
        <v>06</v>
      </c>
      <c r="M2" s="128" t="str">
        <f t="shared" ref="M2:M36" si="3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128" t="str">
        <f t="shared" ref="N2:N36" si="4">MID(C2,FIND("$",SUBSTITUTE(C2,"-","$",_xlfn.IFS(LEN(C2)-LEN(SUBSTITUTE(C2,"-",""))=7,7,LEN(C2)-LEN(SUBSTITUTE(C2,"-",""))=6,6,LEN(C2)-LEN(SUBSTITUTE(C2,"-",""))=5,5)))+1,2)</f>
        <v>12</v>
      </c>
      <c r="O2" s="128" t="str">
        <f t="shared" ref="O2:O36" si="5">MID(C2,FIND("$",SUBSTITUTE(C2,"-","$",1))+1,FIND("$",SUBSTITUTE(C2,"-","$",1))-2)</f>
        <v>122</v>
      </c>
      <c r="P2" s="128" t="str">
        <f t="shared" ref="P2:P36" si="6">_xlfn.IFS(LEN(C2)-LEN(SUBSTITUTE(C2,"-",""))=7,MID(C2,FIND("$",SUBSTITUTE(C2,"-","$",5))+1,FIND("$",SUBSTITUTE(C2,"-","$",1))-2),LEN(C2)-LEN(SUBSTITUTE(C2,"-",""))=6,MID(C2,FIND("$",SUBSTITUTE(C2,"-","$",4))+1,FIND("$",SUBSTITUTE(C2,"-","$",1))-2),LEN(C2)-LEN(SUBSTITUTE(C2,"-",""))=5,MID(C2,FIND("$",SUBSTITUTE(C2,"-","$",3))+1,FIND("$",SUBSTITUTE(C2,"-","$",1))-2))</f>
        <v>CSW</v>
      </c>
      <c r="Q2" s="103" t="s">
        <v>275</v>
      </c>
      <c r="R2" s="114"/>
    </row>
    <row r="3" spans="1:18" s="117" customFormat="1" ht="11.25">
      <c r="A3" s="122">
        <v>2</v>
      </c>
      <c r="B3" s="123" t="s">
        <v>276</v>
      </c>
      <c r="C3" s="100" t="s">
        <v>277</v>
      </c>
      <c r="D3" s="100" t="str">
        <f t="shared" si="0"/>
        <v>核心交换机-S12508G-AF</v>
      </c>
      <c r="E3" s="100" t="str">
        <f t="shared" si="1"/>
        <v/>
      </c>
      <c r="F3" s="100" t="s">
        <v>150</v>
      </c>
      <c r="G3" s="125"/>
      <c r="H3" s="126">
        <v>100</v>
      </c>
      <c r="I3" s="127"/>
      <c r="J3" s="127" t="s">
        <v>274</v>
      </c>
      <c r="K3" s="127"/>
      <c r="L3" s="128" t="str">
        <f t="shared" si="2"/>
        <v>06</v>
      </c>
      <c r="M3" s="128" t="str">
        <f t="shared" si="3"/>
        <v>04列03</v>
      </c>
      <c r="N3" s="128" t="str">
        <f t="shared" si="4"/>
        <v>12</v>
      </c>
      <c r="O3" s="128" t="str">
        <f t="shared" si="5"/>
        <v>122</v>
      </c>
      <c r="P3" s="128" t="str">
        <f t="shared" si="6"/>
        <v>CSW</v>
      </c>
      <c r="Q3" s="103" t="s">
        <v>275</v>
      </c>
      <c r="R3" s="114"/>
    </row>
    <row r="4" spans="1:18" s="117" customFormat="1" ht="11.25">
      <c r="A4" s="122">
        <v>3</v>
      </c>
      <c r="B4" s="123" t="s">
        <v>278</v>
      </c>
      <c r="C4" s="100" t="s">
        <v>279</v>
      </c>
      <c r="D4" s="100" t="str">
        <f t="shared" si="0"/>
        <v>业务防火墙-M9010</v>
      </c>
      <c r="E4" s="100" t="str">
        <f t="shared" si="1"/>
        <v>HAZZ-122-4-04_4-05-A1P1-CFW-H1-HM9010-20U06</v>
      </c>
      <c r="F4" s="100" t="s">
        <v>176</v>
      </c>
      <c r="G4" s="125"/>
      <c r="H4" s="126">
        <v>100</v>
      </c>
      <c r="I4" s="127"/>
      <c r="J4" s="127" t="s">
        <v>274</v>
      </c>
      <c r="K4" s="127"/>
      <c r="L4" s="128" t="str">
        <f t="shared" si="2"/>
        <v>06</v>
      </c>
      <c r="M4" s="128" t="str">
        <f t="shared" si="3"/>
        <v>04列04</v>
      </c>
      <c r="N4" s="128" t="str">
        <f t="shared" si="4"/>
        <v>20</v>
      </c>
      <c r="O4" s="128" t="str">
        <f t="shared" si="5"/>
        <v>122</v>
      </c>
      <c r="P4" s="128" t="str">
        <f t="shared" si="6"/>
        <v>CFW</v>
      </c>
      <c r="Q4" s="103" t="s">
        <v>280</v>
      </c>
      <c r="R4" s="114"/>
    </row>
    <row r="5" spans="1:18" s="117" customFormat="1" ht="11.25">
      <c r="A5" s="122">
        <v>4</v>
      </c>
      <c r="B5" s="123" t="s">
        <v>281</v>
      </c>
      <c r="C5" s="100" t="s">
        <v>282</v>
      </c>
      <c r="D5" s="100" t="str">
        <f t="shared" si="0"/>
        <v>业务防火墙-M9010</v>
      </c>
      <c r="E5" s="100" t="str">
        <f t="shared" si="1"/>
        <v>HAZZ-122-4-04_4-05-A1P1-CFW-H2-HM9010-20U06</v>
      </c>
      <c r="F5" s="100" t="s">
        <v>176</v>
      </c>
      <c r="G5" s="125"/>
      <c r="H5" s="126">
        <v>100</v>
      </c>
      <c r="I5" s="127"/>
      <c r="J5" s="127" t="s">
        <v>274</v>
      </c>
      <c r="K5" s="127"/>
      <c r="L5" s="128" t="str">
        <f t="shared" si="2"/>
        <v>06</v>
      </c>
      <c r="M5" s="128" t="str">
        <f t="shared" si="3"/>
        <v>04列05</v>
      </c>
      <c r="N5" s="128" t="str">
        <f t="shared" si="4"/>
        <v>20</v>
      </c>
      <c r="O5" s="128" t="str">
        <f t="shared" si="5"/>
        <v>122</v>
      </c>
      <c r="P5" s="128" t="str">
        <f t="shared" si="6"/>
        <v>CFW</v>
      </c>
      <c r="Q5" s="103" t="s">
        <v>283</v>
      </c>
      <c r="R5" s="114"/>
    </row>
    <row r="6" spans="1:18" s="117" customFormat="1" ht="11.25">
      <c r="A6" s="122">
        <v>5</v>
      </c>
      <c r="B6" s="123" t="s">
        <v>284</v>
      </c>
      <c r="C6" s="100" t="s">
        <v>285</v>
      </c>
      <c r="D6" s="100" t="str">
        <f t="shared" si="0"/>
        <v>IPS-T9008-S</v>
      </c>
      <c r="E6" s="100" t="str">
        <f t="shared" si="1"/>
        <v>HAZZ-122-4-06_4-07-A1P1-IPS-H1-HT9008-13U06</v>
      </c>
      <c r="F6" s="100" t="s">
        <v>186</v>
      </c>
      <c r="G6" s="125"/>
      <c r="H6" s="126">
        <v>100</v>
      </c>
      <c r="I6" s="127"/>
      <c r="J6" s="127" t="s">
        <v>274</v>
      </c>
      <c r="K6" s="127"/>
      <c r="L6" s="128" t="str">
        <f t="shared" si="2"/>
        <v>06</v>
      </c>
      <c r="M6" s="128" t="str">
        <f t="shared" si="3"/>
        <v>04列06</v>
      </c>
      <c r="N6" s="128" t="str">
        <f t="shared" si="4"/>
        <v>13</v>
      </c>
      <c r="O6" s="128" t="str">
        <f t="shared" si="5"/>
        <v>122</v>
      </c>
      <c r="P6" s="128" t="str">
        <f t="shared" si="6"/>
        <v>IPS</v>
      </c>
      <c r="Q6" s="103" t="s">
        <v>280</v>
      </c>
      <c r="R6" s="114"/>
    </row>
    <row r="7" spans="1:18" s="117" customFormat="1" ht="11.25">
      <c r="A7" s="122">
        <v>6</v>
      </c>
      <c r="B7" s="123" t="s">
        <v>286</v>
      </c>
      <c r="C7" s="100" t="s">
        <v>287</v>
      </c>
      <c r="D7" s="100" t="str">
        <f t="shared" si="0"/>
        <v>IPS-T9008-S</v>
      </c>
      <c r="E7" s="100" t="str">
        <f t="shared" si="1"/>
        <v>HAZZ-122-4-06_4-07-A1P1-IPS-H2-HT9008-13U06</v>
      </c>
      <c r="F7" s="100" t="s">
        <v>186</v>
      </c>
      <c r="G7" s="125"/>
      <c r="H7" s="126">
        <v>100</v>
      </c>
      <c r="I7" s="127"/>
      <c r="J7" s="127" t="s">
        <v>274</v>
      </c>
      <c r="K7" s="127"/>
      <c r="L7" s="128" t="str">
        <f t="shared" si="2"/>
        <v>06</v>
      </c>
      <c r="M7" s="128" t="str">
        <f t="shared" si="3"/>
        <v>04列07</v>
      </c>
      <c r="N7" s="128" t="str">
        <f t="shared" si="4"/>
        <v>13</v>
      </c>
      <c r="O7" s="128" t="str">
        <f t="shared" si="5"/>
        <v>122</v>
      </c>
      <c r="P7" s="128" t="str">
        <f t="shared" si="6"/>
        <v>IPS</v>
      </c>
      <c r="Q7" s="103" t="s">
        <v>283</v>
      </c>
      <c r="R7" s="114"/>
    </row>
    <row r="8" spans="1:18" s="117" customFormat="1" ht="11.25">
      <c r="A8" s="122">
        <v>7</v>
      </c>
      <c r="B8" s="123" t="s">
        <v>288</v>
      </c>
      <c r="C8" s="100" t="s">
        <v>289</v>
      </c>
      <c r="D8" s="100" t="str">
        <f t="shared" si="0"/>
        <v>边界交换机-S6900-54HQF-F</v>
      </c>
      <c r="E8" s="100" t="str">
        <f t="shared" si="1"/>
        <v>HAZZ-122-4-01_4-03-A1P1-ASW-M1-H6900-01U40</v>
      </c>
      <c r="F8" s="100" t="s">
        <v>162</v>
      </c>
      <c r="G8" s="125"/>
      <c r="H8" s="126">
        <v>100</v>
      </c>
      <c r="I8" s="127"/>
      <c r="J8" s="127" t="s">
        <v>274</v>
      </c>
      <c r="K8" s="127"/>
      <c r="L8" s="128" t="str">
        <f t="shared" si="2"/>
        <v>40</v>
      </c>
      <c r="M8" s="128" t="str">
        <f t="shared" si="3"/>
        <v>04列01</v>
      </c>
      <c r="N8" s="128" t="str">
        <f t="shared" si="4"/>
        <v>01</v>
      </c>
      <c r="O8" s="128" t="str">
        <f t="shared" si="5"/>
        <v>122</v>
      </c>
      <c r="P8" s="128" t="str">
        <f t="shared" si="6"/>
        <v>ASW</v>
      </c>
      <c r="Q8" s="103" t="s">
        <v>290</v>
      </c>
      <c r="R8" s="114"/>
    </row>
    <row r="9" spans="1:18" s="117" customFormat="1" ht="11.25">
      <c r="A9" s="122">
        <v>8</v>
      </c>
      <c r="B9" s="123" t="s">
        <v>291</v>
      </c>
      <c r="C9" s="100" t="s">
        <v>292</v>
      </c>
      <c r="D9" s="100" t="str">
        <f t="shared" si="0"/>
        <v>边界交换机-S6900-54HQF-F</v>
      </c>
      <c r="E9" s="100" t="str">
        <f t="shared" si="1"/>
        <v>HAZZ-122-4-01_4-03-A1P1-ASW-M2-H6900-01U40</v>
      </c>
      <c r="F9" s="100" t="s">
        <v>162</v>
      </c>
      <c r="G9" s="125"/>
      <c r="H9" s="126">
        <v>100</v>
      </c>
      <c r="I9" s="127"/>
      <c r="J9" s="127" t="s">
        <v>274</v>
      </c>
      <c r="K9" s="127"/>
      <c r="L9" s="128" t="str">
        <f t="shared" si="2"/>
        <v>40</v>
      </c>
      <c r="M9" s="128" t="str">
        <f t="shared" si="3"/>
        <v>04列03</v>
      </c>
      <c r="N9" s="128" t="str">
        <f t="shared" si="4"/>
        <v>01</v>
      </c>
      <c r="O9" s="128" t="str">
        <f t="shared" si="5"/>
        <v>122</v>
      </c>
      <c r="P9" s="128" t="str">
        <f t="shared" si="6"/>
        <v>ASW</v>
      </c>
      <c r="Q9" s="103" t="s">
        <v>293</v>
      </c>
      <c r="R9" s="114"/>
    </row>
    <row r="10" spans="1:18" s="117" customFormat="1" ht="11.25">
      <c r="A10" s="122">
        <v>9</v>
      </c>
      <c r="B10" s="123" t="s">
        <v>294</v>
      </c>
      <c r="C10" s="100" t="s">
        <v>295</v>
      </c>
      <c r="D10" s="100" t="str">
        <f t="shared" si="0"/>
        <v>边界交换机-S6900-54HQF-F</v>
      </c>
      <c r="E10" s="100" t="str">
        <f t="shared" si="1"/>
        <v>HAZZ-122-4-04_4-05-A1P1-ASW-M1-H6900-01U40</v>
      </c>
      <c r="F10" s="100" t="s">
        <v>162</v>
      </c>
      <c r="G10" s="125"/>
      <c r="H10" s="126">
        <v>100</v>
      </c>
      <c r="I10" s="127"/>
      <c r="J10" s="127" t="s">
        <v>274</v>
      </c>
      <c r="K10" s="127"/>
      <c r="L10" s="128" t="str">
        <f t="shared" si="2"/>
        <v>40</v>
      </c>
      <c r="M10" s="128" t="str">
        <f t="shared" si="3"/>
        <v>04列04</v>
      </c>
      <c r="N10" s="128" t="str">
        <f t="shared" si="4"/>
        <v>01</v>
      </c>
      <c r="O10" s="128" t="str">
        <f t="shared" si="5"/>
        <v>122</v>
      </c>
      <c r="P10" s="128" t="str">
        <f t="shared" si="6"/>
        <v>ASW</v>
      </c>
      <c r="Q10" s="103" t="s">
        <v>290</v>
      </c>
      <c r="R10" s="114"/>
    </row>
    <row r="11" spans="1:18" s="117" customFormat="1" ht="11.25">
      <c r="A11" s="122">
        <v>10</v>
      </c>
      <c r="B11" s="123" t="s">
        <v>296</v>
      </c>
      <c r="C11" s="100" t="s">
        <v>297</v>
      </c>
      <c r="D11" s="100" t="str">
        <f t="shared" si="0"/>
        <v>边界交换机-S6900-54HQF-F</v>
      </c>
      <c r="E11" s="100" t="str">
        <f t="shared" si="1"/>
        <v>HAZZ-122-4-04_4-05-A1P1-ASW-M2-H6900-01U40</v>
      </c>
      <c r="F11" s="100" t="s">
        <v>162</v>
      </c>
      <c r="G11" s="125"/>
      <c r="H11" s="126">
        <v>100</v>
      </c>
      <c r="I11" s="127"/>
      <c r="J11" s="127" t="s">
        <v>274</v>
      </c>
      <c r="K11" s="127"/>
      <c r="L11" s="128" t="str">
        <f t="shared" si="2"/>
        <v>40</v>
      </c>
      <c r="M11" s="128" t="str">
        <f t="shared" si="3"/>
        <v>04列05</v>
      </c>
      <c r="N11" s="128" t="str">
        <f t="shared" si="4"/>
        <v>01</v>
      </c>
      <c r="O11" s="128" t="str">
        <f t="shared" si="5"/>
        <v>122</v>
      </c>
      <c r="P11" s="128" t="str">
        <f t="shared" si="6"/>
        <v>ASW</v>
      </c>
      <c r="Q11" s="103" t="s">
        <v>293</v>
      </c>
      <c r="R11" s="114"/>
    </row>
    <row r="12" spans="1:18" s="117" customFormat="1" ht="11.25">
      <c r="A12" s="122">
        <v>11</v>
      </c>
      <c r="B12" s="123" t="s">
        <v>298</v>
      </c>
      <c r="C12" s="100" t="s">
        <v>299</v>
      </c>
      <c r="D12" s="100" t="str">
        <f t="shared" si="0"/>
        <v>大客户专线接入交换机-S6900-54HQF-F</v>
      </c>
      <c r="E12" s="100" t="str">
        <f>_xlfn.IFS(Q35="独立","",Q35="M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M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H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H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堆叠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,Q35="堆叠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IF(RIGHT(C11,2)=RIGHT(C12,2),MID(C11,FIND("^",SUBSTITUTE(C11,"-","^",6)),LEN(C11)-FIND("^",SUBSTITUTE(C11,"-","^",5))+1),MID(C11,FIND("^",SUBSTITUTE(C11,"-","^",6)),LEN(C11)-FIND("^",SUBSTITUTE(C11,"-","^",5))+1)&amp;"_"&amp;RIGHT(C12,2)))</f>
        <v/>
      </c>
      <c r="F12" s="100" t="s">
        <v>162</v>
      </c>
      <c r="G12" s="125"/>
      <c r="H12" s="126">
        <v>100</v>
      </c>
      <c r="I12" s="127"/>
      <c r="J12" s="127" t="s">
        <v>274</v>
      </c>
      <c r="K12" s="127"/>
      <c r="L12" s="128" t="str">
        <f t="shared" si="2"/>
        <v>37</v>
      </c>
      <c r="M12" s="128" t="str">
        <f t="shared" si="3"/>
        <v>04列06</v>
      </c>
      <c r="N12" s="128" t="str">
        <f t="shared" si="4"/>
        <v>01</v>
      </c>
      <c r="O12" s="128" t="str">
        <f t="shared" si="5"/>
        <v>122</v>
      </c>
      <c r="P12" s="128" t="str">
        <f t="shared" si="6"/>
        <v>ASW</v>
      </c>
      <c r="Q12" s="103" t="s">
        <v>300</v>
      </c>
      <c r="R12" s="114"/>
    </row>
    <row r="13" spans="1:18" s="117" customFormat="1" ht="11.25">
      <c r="A13" s="122">
        <v>12</v>
      </c>
      <c r="B13" s="123" t="s">
        <v>301</v>
      </c>
      <c r="C13" s="100" t="s">
        <v>302</v>
      </c>
      <c r="D13" s="100" t="str">
        <f t="shared" si="0"/>
        <v>大客户专线接入交换机-S6900-54HQF-F</v>
      </c>
      <c r="E13" s="100" t="str">
        <f>_xlfn.IFS(Q36="独立","",Q36="M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M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H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H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堆叠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,Q36="堆叠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)</f>
        <v/>
      </c>
      <c r="F13" s="100" t="s">
        <v>162</v>
      </c>
      <c r="G13" s="125"/>
      <c r="H13" s="126">
        <v>100</v>
      </c>
      <c r="I13" s="127"/>
      <c r="J13" s="127" t="s">
        <v>274</v>
      </c>
      <c r="K13" s="127"/>
      <c r="L13" s="128" t="str">
        <f t="shared" si="2"/>
        <v>37</v>
      </c>
      <c r="M13" s="128" t="str">
        <f t="shared" si="3"/>
        <v>04列07</v>
      </c>
      <c r="N13" s="128" t="str">
        <f t="shared" si="4"/>
        <v>01</v>
      </c>
      <c r="O13" s="128" t="str">
        <f t="shared" si="5"/>
        <v>122</v>
      </c>
      <c r="P13" s="128" t="str">
        <f t="shared" si="6"/>
        <v>ASW</v>
      </c>
      <c r="Q13" s="103" t="s">
        <v>303</v>
      </c>
      <c r="R13" s="114"/>
    </row>
    <row r="14" spans="1:18" s="117" customFormat="1" ht="11.25">
      <c r="A14" s="122">
        <v>13</v>
      </c>
      <c r="B14" s="123" t="s">
        <v>304</v>
      </c>
      <c r="C14" s="100" t="s">
        <v>305</v>
      </c>
      <c r="D14" s="100" t="str">
        <f t="shared" si="0"/>
        <v>25Gleaf交换机（宿主机+存储）-S6825-54HF</v>
      </c>
      <c r="E14" s="100" t="str">
        <f t="shared" ref="E14:E36" si="7">_xlfn.IFS(Q14="独立","",Q14="M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M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H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H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堆叠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IF(RIGHT(C14,2)=RIGHT(C15,2),MID(C14,FIND("^",SUBSTITUTE(C14,"-","^",6)),LEN(C14)-FIND("^",SUBSTITUTE(C14,"-","^",5))+1),MID(C14,FIND("^",SUBSTITUTE(C14,"-","^",6)),LEN(C14)-FIND("^",SUBSTITUTE(C14,"-","^",5))+1)&amp;"_"&amp;RIGHT(C15,2)),Q14="堆叠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)</f>
        <v>HAZZ-122-3-01_3-02-A1P1-ASW-M1-H6825-01U40</v>
      </c>
      <c r="F14" s="100" t="s">
        <v>158</v>
      </c>
      <c r="G14" s="125"/>
      <c r="H14" s="126">
        <v>100</v>
      </c>
      <c r="I14" s="127"/>
      <c r="J14" s="127" t="s">
        <v>274</v>
      </c>
      <c r="K14" s="127"/>
      <c r="L14" s="128" t="str">
        <f t="shared" si="2"/>
        <v>40</v>
      </c>
      <c r="M14" s="128" t="str">
        <f t="shared" si="3"/>
        <v>03列01</v>
      </c>
      <c r="N14" s="128" t="str">
        <f t="shared" si="4"/>
        <v>01</v>
      </c>
      <c r="O14" s="128" t="str">
        <f t="shared" si="5"/>
        <v>122</v>
      </c>
      <c r="P14" s="128" t="str">
        <f t="shared" si="6"/>
        <v>ASW</v>
      </c>
      <c r="Q14" s="103" t="s">
        <v>290</v>
      </c>
      <c r="R14" s="114"/>
    </row>
    <row r="15" spans="1:18" s="117" customFormat="1" ht="11.25">
      <c r="A15" s="122">
        <v>14</v>
      </c>
      <c r="B15" s="123" t="s">
        <v>306</v>
      </c>
      <c r="C15" s="100" t="s">
        <v>307</v>
      </c>
      <c r="D15" s="100" t="str">
        <f t="shared" si="0"/>
        <v>25Gleaf交换机（宿主机+存储）-S6825-54HF</v>
      </c>
      <c r="E15" s="100" t="str">
        <f t="shared" si="7"/>
        <v>HAZZ-122-3-01_3-02-A1P1-ASW-M2-H6825-01U40</v>
      </c>
      <c r="F15" s="100" t="s">
        <v>158</v>
      </c>
      <c r="G15" s="125"/>
      <c r="H15" s="126">
        <v>100</v>
      </c>
      <c r="I15" s="127"/>
      <c r="J15" s="127" t="s">
        <v>274</v>
      </c>
      <c r="K15" s="127"/>
      <c r="L15" s="128" t="str">
        <f t="shared" si="2"/>
        <v>40</v>
      </c>
      <c r="M15" s="128" t="str">
        <f t="shared" si="3"/>
        <v>03列02</v>
      </c>
      <c r="N15" s="128" t="str">
        <f t="shared" si="4"/>
        <v>01</v>
      </c>
      <c r="O15" s="128" t="str">
        <f t="shared" si="5"/>
        <v>122</v>
      </c>
      <c r="P15" s="128" t="str">
        <f t="shared" si="6"/>
        <v>ASW</v>
      </c>
      <c r="Q15" s="103" t="s">
        <v>293</v>
      </c>
      <c r="R15" s="114"/>
    </row>
    <row r="16" spans="1:18" s="117" customFormat="1" ht="11.25">
      <c r="A16" s="122">
        <v>15</v>
      </c>
      <c r="B16" s="123" t="s">
        <v>308</v>
      </c>
      <c r="C16" s="100" t="s">
        <v>309</v>
      </c>
      <c r="D16" s="100" t="str">
        <f t="shared" si="0"/>
        <v>25Gleaf交换机（宿主机+存储）-S6825-54HF</v>
      </c>
      <c r="E16" s="100" t="str">
        <f t="shared" si="7"/>
        <v>HAZZ-122-3-04_3-05-A1P1-ASW-M1-H6825-01U40</v>
      </c>
      <c r="F16" s="100" t="s">
        <v>158</v>
      </c>
      <c r="G16" s="125"/>
      <c r="H16" s="126">
        <v>100</v>
      </c>
      <c r="I16" s="127"/>
      <c r="J16" s="127" t="s">
        <v>274</v>
      </c>
      <c r="K16" s="127"/>
      <c r="L16" s="128" t="str">
        <f t="shared" si="2"/>
        <v>40</v>
      </c>
      <c r="M16" s="128" t="str">
        <f t="shared" si="3"/>
        <v>03列04</v>
      </c>
      <c r="N16" s="128" t="str">
        <f t="shared" si="4"/>
        <v>01</v>
      </c>
      <c r="O16" s="128" t="str">
        <f t="shared" si="5"/>
        <v>122</v>
      </c>
      <c r="P16" s="128" t="str">
        <f t="shared" si="6"/>
        <v>ASW</v>
      </c>
      <c r="Q16" s="103" t="s">
        <v>290</v>
      </c>
      <c r="R16" s="114"/>
    </row>
    <row r="17" spans="1:18" s="117" customFormat="1" ht="11.25">
      <c r="A17" s="122">
        <v>16</v>
      </c>
      <c r="B17" s="123" t="s">
        <v>310</v>
      </c>
      <c r="C17" s="100" t="s">
        <v>311</v>
      </c>
      <c r="D17" s="100" t="str">
        <f t="shared" si="0"/>
        <v>25Gleaf交换机（宿主机+存储）-S6825-54HF</v>
      </c>
      <c r="E17" s="100" t="str">
        <f t="shared" si="7"/>
        <v>HAZZ-122-3-04_3-05-A1P1-ASW-M2-H6825-01U40</v>
      </c>
      <c r="F17" s="100" t="s">
        <v>158</v>
      </c>
      <c r="G17" s="125"/>
      <c r="H17" s="126">
        <v>100</v>
      </c>
      <c r="I17" s="127"/>
      <c r="J17" s="127" t="s">
        <v>274</v>
      </c>
      <c r="K17" s="127"/>
      <c r="L17" s="128" t="str">
        <f t="shared" si="2"/>
        <v>40</v>
      </c>
      <c r="M17" s="128" t="str">
        <f t="shared" si="3"/>
        <v>03列05</v>
      </c>
      <c r="N17" s="128" t="str">
        <f t="shared" si="4"/>
        <v>01</v>
      </c>
      <c r="O17" s="128" t="str">
        <f t="shared" si="5"/>
        <v>122</v>
      </c>
      <c r="P17" s="128" t="str">
        <f t="shared" si="6"/>
        <v>ASW</v>
      </c>
      <c r="Q17" s="103" t="s">
        <v>293</v>
      </c>
      <c r="R17" s="114"/>
    </row>
    <row r="18" spans="1:18" s="117" customFormat="1" ht="11.25">
      <c r="A18" s="122">
        <v>17</v>
      </c>
      <c r="B18" s="123" t="s">
        <v>312</v>
      </c>
      <c r="C18" s="100" t="s">
        <v>313</v>
      </c>
      <c r="D18" s="100" t="str">
        <f t="shared" si="0"/>
        <v>25Gleaf交换机（功能区）-S6825-54HF</v>
      </c>
      <c r="E18" s="100" t="str">
        <f t="shared" si="7"/>
        <v>HAZZ-122-3-07_3-08-A1P1-ASW-M1-H6825-01U40</v>
      </c>
      <c r="F18" s="100" t="s">
        <v>158</v>
      </c>
      <c r="G18" s="125"/>
      <c r="H18" s="126">
        <v>100</v>
      </c>
      <c r="I18" s="127"/>
      <c r="J18" s="127" t="s">
        <v>274</v>
      </c>
      <c r="K18" s="127"/>
      <c r="L18" s="128" t="str">
        <f t="shared" si="2"/>
        <v>40</v>
      </c>
      <c r="M18" s="128" t="str">
        <f t="shared" si="3"/>
        <v>03列07</v>
      </c>
      <c r="N18" s="128" t="str">
        <f t="shared" si="4"/>
        <v>01</v>
      </c>
      <c r="O18" s="128" t="str">
        <f t="shared" si="5"/>
        <v>122</v>
      </c>
      <c r="P18" s="128" t="str">
        <f t="shared" si="6"/>
        <v>ASW</v>
      </c>
      <c r="Q18" s="103" t="s">
        <v>290</v>
      </c>
      <c r="R18" s="114"/>
    </row>
    <row r="19" spans="1:18" s="117" customFormat="1" ht="11.25">
      <c r="A19" s="122">
        <v>18</v>
      </c>
      <c r="B19" s="123" t="s">
        <v>314</v>
      </c>
      <c r="C19" s="100" t="s">
        <v>315</v>
      </c>
      <c r="D19" s="100" t="str">
        <f t="shared" si="0"/>
        <v>25Gleaf交换机（功能区）-S6825-54HF</v>
      </c>
      <c r="E19" s="100" t="str">
        <f t="shared" si="7"/>
        <v>HAZZ-122-3-07_3-08-A1P1-ASW-M2-H6825-01U40</v>
      </c>
      <c r="F19" s="100" t="s">
        <v>158</v>
      </c>
      <c r="G19" s="125"/>
      <c r="H19" s="126">
        <v>100</v>
      </c>
      <c r="I19" s="127"/>
      <c r="J19" s="127" t="s">
        <v>274</v>
      </c>
      <c r="K19" s="127"/>
      <c r="L19" s="128" t="str">
        <f t="shared" si="2"/>
        <v>40</v>
      </c>
      <c r="M19" s="128" t="str">
        <f t="shared" si="3"/>
        <v>03列08</v>
      </c>
      <c r="N19" s="128" t="str">
        <f t="shared" si="4"/>
        <v>01</v>
      </c>
      <c r="O19" s="128" t="str">
        <f t="shared" si="5"/>
        <v>122</v>
      </c>
      <c r="P19" s="128" t="str">
        <f t="shared" si="6"/>
        <v>ASW</v>
      </c>
      <c r="Q19" s="103" t="s">
        <v>293</v>
      </c>
      <c r="R19" s="114"/>
    </row>
    <row r="20" spans="1:18" s="117" customFormat="1" ht="11.25">
      <c r="A20" s="122">
        <v>19</v>
      </c>
      <c r="B20" s="123" t="s">
        <v>316</v>
      </c>
      <c r="C20" s="100" t="s">
        <v>317</v>
      </c>
      <c r="D20" s="100" t="str">
        <f t="shared" si="0"/>
        <v>25Gleaf交换机（功能区）-S6825-54HF</v>
      </c>
      <c r="E20" s="100" t="str">
        <f t="shared" si="7"/>
        <v>HAZZ-122-3-07_3-08-A1P1-ASW-M1-H6825-01U37</v>
      </c>
      <c r="F20" s="100" t="s">
        <v>158</v>
      </c>
      <c r="G20" s="125"/>
      <c r="H20" s="126">
        <v>100</v>
      </c>
      <c r="I20" s="127"/>
      <c r="J20" s="127" t="s">
        <v>274</v>
      </c>
      <c r="K20" s="127"/>
      <c r="L20" s="128" t="str">
        <f t="shared" si="2"/>
        <v>37</v>
      </c>
      <c r="M20" s="128" t="str">
        <f t="shared" si="3"/>
        <v>03列07</v>
      </c>
      <c r="N20" s="128" t="str">
        <f t="shared" si="4"/>
        <v>01</v>
      </c>
      <c r="O20" s="128" t="str">
        <f t="shared" si="5"/>
        <v>122</v>
      </c>
      <c r="P20" s="128" t="str">
        <f t="shared" si="6"/>
        <v>ASW</v>
      </c>
      <c r="Q20" s="103" t="s">
        <v>290</v>
      </c>
      <c r="R20" s="114"/>
    </row>
    <row r="21" spans="1:18" s="117" customFormat="1" ht="11.25">
      <c r="A21" s="122">
        <v>20</v>
      </c>
      <c r="B21" s="123" t="s">
        <v>318</v>
      </c>
      <c r="C21" s="100" t="s">
        <v>319</v>
      </c>
      <c r="D21" s="100" t="str">
        <f t="shared" si="0"/>
        <v>25Gleaf交换机（功能区）-S6825-54HF</v>
      </c>
      <c r="E21" s="100" t="str">
        <f t="shared" si="7"/>
        <v>HAZZ-122-3-07_3-08-A1P1-ASW-M2-H6825-01U37</v>
      </c>
      <c r="F21" s="100" t="s">
        <v>158</v>
      </c>
      <c r="G21" s="125"/>
      <c r="H21" s="126">
        <v>100</v>
      </c>
      <c r="I21" s="127"/>
      <c r="J21" s="127" t="s">
        <v>274</v>
      </c>
      <c r="K21" s="127"/>
      <c r="L21" s="128" t="str">
        <f t="shared" si="2"/>
        <v>37</v>
      </c>
      <c r="M21" s="128" t="str">
        <f t="shared" si="3"/>
        <v>03列08</v>
      </c>
      <c r="N21" s="128" t="str">
        <f t="shared" si="4"/>
        <v>01</v>
      </c>
      <c r="O21" s="128" t="str">
        <f t="shared" si="5"/>
        <v>122</v>
      </c>
      <c r="P21" s="128" t="str">
        <f t="shared" si="6"/>
        <v>ASW</v>
      </c>
      <c r="Q21" s="103" t="s">
        <v>293</v>
      </c>
      <c r="R21" s="114"/>
    </row>
    <row r="22" spans="1:18" s="117" customFormat="1" ht="11.25">
      <c r="A22" s="122">
        <v>21</v>
      </c>
      <c r="B22" s="123" t="s">
        <v>320</v>
      </c>
      <c r="C22" s="100" t="s">
        <v>321</v>
      </c>
      <c r="D22" s="100" t="str">
        <f t="shared" si="0"/>
        <v>25Gleaf交换机（裸金属）-RG-S6510-48VS8CQ</v>
      </c>
      <c r="E22" s="100" t="str">
        <f t="shared" si="7"/>
        <v>HAZZ-122-4-08_4-09-A1P1-ASW-M1-RJ6510-01U40</v>
      </c>
      <c r="F22" s="100" t="s">
        <v>156</v>
      </c>
      <c r="G22" s="125"/>
      <c r="H22" s="126">
        <v>100</v>
      </c>
      <c r="I22" s="127"/>
      <c r="J22" s="127" t="s">
        <v>274</v>
      </c>
      <c r="K22" s="127"/>
      <c r="L22" s="128" t="str">
        <f t="shared" si="2"/>
        <v>40</v>
      </c>
      <c r="M22" s="128" t="str">
        <f t="shared" si="3"/>
        <v>04列08</v>
      </c>
      <c r="N22" s="128" t="str">
        <f t="shared" si="4"/>
        <v>01</v>
      </c>
      <c r="O22" s="128" t="str">
        <f t="shared" si="5"/>
        <v>122</v>
      </c>
      <c r="P22" s="128" t="str">
        <f t="shared" si="6"/>
        <v>ASW</v>
      </c>
      <c r="Q22" s="103" t="s">
        <v>290</v>
      </c>
      <c r="R22" s="114"/>
    </row>
    <row r="23" spans="1:18" s="117" customFormat="1" ht="11.25">
      <c r="A23" s="122">
        <v>22</v>
      </c>
      <c r="B23" s="123" t="s">
        <v>322</v>
      </c>
      <c r="C23" s="100" t="s">
        <v>323</v>
      </c>
      <c r="D23" s="100" t="str">
        <f t="shared" si="0"/>
        <v>25Gleaf交换机（裸金属）-RG-S6510-48VS8CQ</v>
      </c>
      <c r="E23" s="100" t="str">
        <f t="shared" si="7"/>
        <v>HAZZ-122-4-08_4-09-A1P1-ASW-M2-RJ6510-01U40</v>
      </c>
      <c r="F23" s="100" t="s">
        <v>156</v>
      </c>
      <c r="G23" s="125"/>
      <c r="H23" s="126">
        <v>100</v>
      </c>
      <c r="I23" s="127"/>
      <c r="J23" s="127" t="s">
        <v>274</v>
      </c>
      <c r="K23" s="127"/>
      <c r="L23" s="128" t="str">
        <f t="shared" si="2"/>
        <v>40</v>
      </c>
      <c r="M23" s="128" t="str">
        <f t="shared" si="3"/>
        <v>04列09</v>
      </c>
      <c r="N23" s="128" t="str">
        <f t="shared" si="4"/>
        <v>01</v>
      </c>
      <c r="O23" s="128" t="str">
        <f t="shared" si="5"/>
        <v>122</v>
      </c>
      <c r="P23" s="128" t="str">
        <f t="shared" si="6"/>
        <v>ASW</v>
      </c>
      <c r="Q23" s="103" t="s">
        <v>293</v>
      </c>
      <c r="R23" s="114"/>
    </row>
    <row r="24" spans="1:18" s="117" customFormat="1" ht="11.25">
      <c r="A24" s="122">
        <v>23</v>
      </c>
      <c r="B24" s="123" t="s">
        <v>324</v>
      </c>
      <c r="C24" s="100" t="s">
        <v>325</v>
      </c>
      <c r="D24" s="100" t="str">
        <f t="shared" si="0"/>
        <v>管理核心交换机-S6900-54HQF-F</v>
      </c>
      <c r="E24" s="100" t="str">
        <f t="shared" si="7"/>
        <v>HAZZ-122-4-06_4-07-A1P1-MCSW-H6900-01U40</v>
      </c>
      <c r="F24" s="100" t="s">
        <v>162</v>
      </c>
      <c r="G24" s="125"/>
      <c r="H24" s="126">
        <v>100</v>
      </c>
      <c r="I24" s="127"/>
      <c r="J24" s="127" t="s">
        <v>274</v>
      </c>
      <c r="K24" s="127"/>
      <c r="L24" s="128" t="str">
        <f t="shared" si="2"/>
        <v>40</v>
      </c>
      <c r="M24" s="128" t="str">
        <f t="shared" si="3"/>
        <v>04列06</v>
      </c>
      <c r="N24" s="128" t="str">
        <f t="shared" si="4"/>
        <v>01</v>
      </c>
      <c r="O24" s="128" t="str">
        <f t="shared" si="5"/>
        <v>122</v>
      </c>
      <c r="P24" s="128" t="str">
        <f t="shared" si="6"/>
        <v>MCS</v>
      </c>
      <c r="Q24" s="103" t="s">
        <v>300</v>
      </c>
      <c r="R24" s="114"/>
    </row>
    <row r="25" spans="1:18" s="117" customFormat="1" ht="11.25">
      <c r="A25" s="122">
        <v>24</v>
      </c>
      <c r="B25" s="123" t="s">
        <v>326</v>
      </c>
      <c r="C25" s="100" t="s">
        <v>327</v>
      </c>
      <c r="D25" s="100" t="str">
        <f t="shared" si="0"/>
        <v>管理核心交换机-S6900-54HQF-F</v>
      </c>
      <c r="E25" s="100" t="str">
        <f t="shared" si="7"/>
        <v>HAZZ-122-4-06_4-07-A1P1-MCSW-H6900-01U40</v>
      </c>
      <c r="F25" s="100" t="s">
        <v>162</v>
      </c>
      <c r="G25" s="125"/>
      <c r="H25" s="126">
        <v>100</v>
      </c>
      <c r="I25" s="127"/>
      <c r="J25" s="127" t="s">
        <v>274</v>
      </c>
      <c r="K25" s="127"/>
      <c r="L25" s="128" t="str">
        <f t="shared" si="2"/>
        <v>40</v>
      </c>
      <c r="M25" s="128" t="str">
        <f t="shared" si="3"/>
        <v>04列07</v>
      </c>
      <c r="N25" s="128" t="str">
        <f t="shared" si="4"/>
        <v>01</v>
      </c>
      <c r="O25" s="128" t="str">
        <f t="shared" si="5"/>
        <v>122</v>
      </c>
      <c r="P25" s="128" t="str">
        <f t="shared" si="6"/>
        <v>MCS</v>
      </c>
      <c r="Q25" s="103" t="s">
        <v>303</v>
      </c>
      <c r="R25" s="114"/>
    </row>
    <row r="26" spans="1:18" s="117" customFormat="1" ht="11.25">
      <c r="A26" s="122">
        <v>25</v>
      </c>
      <c r="B26" s="123" t="s">
        <v>328</v>
      </c>
      <c r="C26" s="100" t="s">
        <v>329</v>
      </c>
      <c r="D26" s="100" t="str">
        <f t="shared" si="0"/>
        <v>管理防火墙-SecPath F5000-M</v>
      </c>
      <c r="E26" s="100" t="str">
        <f t="shared" si="7"/>
        <v>HAZZ-122-4-01_4-03-A1P1-MFW-H1-HF5000-02U36</v>
      </c>
      <c r="F26" s="100" t="s">
        <v>179</v>
      </c>
      <c r="G26" s="125"/>
      <c r="H26" s="126">
        <v>100</v>
      </c>
      <c r="I26" s="127"/>
      <c r="J26" s="127" t="s">
        <v>274</v>
      </c>
      <c r="K26" s="127"/>
      <c r="L26" s="128" t="str">
        <f t="shared" si="2"/>
        <v>36</v>
      </c>
      <c r="M26" s="128" t="str">
        <f t="shared" si="3"/>
        <v>04列01</v>
      </c>
      <c r="N26" s="128" t="str">
        <f t="shared" si="4"/>
        <v>02</v>
      </c>
      <c r="O26" s="128" t="str">
        <f t="shared" si="5"/>
        <v>122</v>
      </c>
      <c r="P26" s="128" t="str">
        <f t="shared" si="6"/>
        <v>MFW</v>
      </c>
      <c r="Q26" s="103" t="s">
        <v>280</v>
      </c>
      <c r="R26" s="114"/>
    </row>
    <row r="27" spans="1:18" s="117" customFormat="1" ht="11.25">
      <c r="A27" s="122">
        <v>26</v>
      </c>
      <c r="B27" s="123" t="s">
        <v>330</v>
      </c>
      <c r="C27" s="100" t="s">
        <v>331</v>
      </c>
      <c r="D27" s="100" t="str">
        <f t="shared" si="0"/>
        <v>管理防火墙-SecPath F5000-M</v>
      </c>
      <c r="E27" s="100" t="str">
        <f t="shared" si="7"/>
        <v>HAZZ-122-4-01_4-03-A1P1-MFW-H2-HF5000-02U36</v>
      </c>
      <c r="F27" s="100" t="s">
        <v>179</v>
      </c>
      <c r="G27" s="125"/>
      <c r="H27" s="126">
        <v>100</v>
      </c>
      <c r="I27" s="127"/>
      <c r="J27" s="127" t="s">
        <v>274</v>
      </c>
      <c r="K27" s="127"/>
      <c r="L27" s="128" t="str">
        <f t="shared" si="2"/>
        <v>36</v>
      </c>
      <c r="M27" s="128" t="str">
        <f t="shared" si="3"/>
        <v>04列03</v>
      </c>
      <c r="N27" s="128" t="str">
        <f t="shared" si="4"/>
        <v>02</v>
      </c>
      <c r="O27" s="128" t="str">
        <f t="shared" si="5"/>
        <v>122</v>
      </c>
      <c r="P27" s="128" t="str">
        <f t="shared" si="6"/>
        <v>MFW</v>
      </c>
      <c r="Q27" s="103" t="s">
        <v>283</v>
      </c>
      <c r="R27" s="114"/>
    </row>
    <row r="28" spans="1:18" s="117" customFormat="1" ht="11.25">
      <c r="A28" s="122">
        <v>27</v>
      </c>
      <c r="B28" s="123" t="s">
        <v>332</v>
      </c>
      <c r="C28" s="100" t="s">
        <v>333</v>
      </c>
      <c r="D28" s="100" t="str">
        <f t="shared" si="0"/>
        <v>千兆管理交换机（业务区）-S5554S-EI-D</v>
      </c>
      <c r="E28" s="100" t="str">
        <f t="shared" si="7"/>
        <v>HAZZ-122-4-08_4-09-A1P1-ASW-H5554-01U37</v>
      </c>
      <c r="F28" s="100" t="s">
        <v>165</v>
      </c>
      <c r="G28" s="125"/>
      <c r="H28" s="126">
        <v>100</v>
      </c>
      <c r="I28" s="127"/>
      <c r="J28" s="127" t="s">
        <v>274</v>
      </c>
      <c r="K28" s="127"/>
      <c r="L28" s="128" t="str">
        <f t="shared" si="2"/>
        <v>37</v>
      </c>
      <c r="M28" s="128" t="str">
        <f t="shared" si="3"/>
        <v>04列08</v>
      </c>
      <c r="N28" s="128" t="str">
        <f t="shared" si="4"/>
        <v>01</v>
      </c>
      <c r="O28" s="128" t="str">
        <f t="shared" si="5"/>
        <v>122</v>
      </c>
      <c r="P28" s="128" t="str">
        <f t="shared" si="6"/>
        <v>ASW</v>
      </c>
      <c r="Q28" s="103" t="s">
        <v>300</v>
      </c>
      <c r="R28" s="114"/>
    </row>
    <row r="29" spans="1:18" s="117" customFormat="1" ht="11.25">
      <c r="A29" s="122">
        <v>28</v>
      </c>
      <c r="B29" s="123" t="s">
        <v>334</v>
      </c>
      <c r="C29" s="100" t="s">
        <v>335</v>
      </c>
      <c r="D29" s="100" t="str">
        <f t="shared" si="0"/>
        <v>千兆管理交换机（业务区）-S5554S-EI-D</v>
      </c>
      <c r="E29" s="100" t="str">
        <f t="shared" si="7"/>
        <v>HAZZ-122-4-08_4-09-A1P1-ASW-H5554-01U37</v>
      </c>
      <c r="F29" s="100" t="s">
        <v>165</v>
      </c>
      <c r="G29" s="125"/>
      <c r="H29" s="126">
        <v>100</v>
      </c>
      <c r="I29" s="127"/>
      <c r="J29" s="127" t="s">
        <v>274</v>
      </c>
      <c r="K29" s="127"/>
      <c r="L29" s="128" t="str">
        <f t="shared" si="2"/>
        <v>37</v>
      </c>
      <c r="M29" s="128" t="str">
        <f t="shared" si="3"/>
        <v>04列09</v>
      </c>
      <c r="N29" s="128" t="str">
        <f t="shared" si="4"/>
        <v>01</v>
      </c>
      <c r="O29" s="128" t="str">
        <f t="shared" si="5"/>
        <v>122</v>
      </c>
      <c r="P29" s="128" t="str">
        <f t="shared" si="6"/>
        <v>ASW</v>
      </c>
      <c r="Q29" s="103" t="s">
        <v>303</v>
      </c>
      <c r="R29" s="114"/>
    </row>
    <row r="30" spans="1:18" s="117" customFormat="1" ht="11.25">
      <c r="A30" s="122">
        <v>29</v>
      </c>
      <c r="B30" s="123" t="s">
        <v>336</v>
      </c>
      <c r="C30" s="100" t="s">
        <v>337</v>
      </c>
      <c r="D30" s="100" t="str">
        <f t="shared" si="0"/>
        <v>千兆管理交换机（业务区）-S5554S-EI-D</v>
      </c>
      <c r="E30" s="100" t="str">
        <f t="shared" si="7"/>
        <v>HAZZ-122-3-04_3-05-A1P1-ASW-H5554-01U37</v>
      </c>
      <c r="F30" s="100" t="s">
        <v>165</v>
      </c>
      <c r="G30" s="125"/>
      <c r="H30" s="126">
        <v>100</v>
      </c>
      <c r="I30" s="127"/>
      <c r="J30" s="127" t="s">
        <v>274</v>
      </c>
      <c r="K30" s="127"/>
      <c r="L30" s="128" t="str">
        <f t="shared" si="2"/>
        <v>37</v>
      </c>
      <c r="M30" s="128" t="str">
        <f t="shared" si="3"/>
        <v>03列04</v>
      </c>
      <c r="N30" s="128" t="str">
        <f t="shared" si="4"/>
        <v>01</v>
      </c>
      <c r="O30" s="128" t="str">
        <f t="shared" si="5"/>
        <v>122</v>
      </c>
      <c r="P30" s="128" t="str">
        <f t="shared" si="6"/>
        <v>ASW</v>
      </c>
      <c r="Q30" s="103" t="s">
        <v>300</v>
      </c>
      <c r="R30" s="114"/>
    </row>
    <row r="31" spans="1:18" s="117" customFormat="1" ht="11.25">
      <c r="A31" s="122">
        <v>30</v>
      </c>
      <c r="B31" s="123" t="s">
        <v>338</v>
      </c>
      <c r="C31" s="100" t="s">
        <v>339</v>
      </c>
      <c r="D31" s="100" t="str">
        <f t="shared" si="0"/>
        <v>千兆管理交换机（业务区）-S5554S-EI-D</v>
      </c>
      <c r="E31" s="100" t="str">
        <f t="shared" si="7"/>
        <v>HAZZ-122-3-04_3-05-A1P1-ASW-H5554-01U37</v>
      </c>
      <c r="F31" s="100" t="s">
        <v>165</v>
      </c>
      <c r="G31" s="125"/>
      <c r="H31" s="126">
        <v>100</v>
      </c>
      <c r="I31" s="127"/>
      <c r="J31" s="127" t="s">
        <v>274</v>
      </c>
      <c r="K31" s="127"/>
      <c r="L31" s="128" t="str">
        <f t="shared" si="2"/>
        <v>37</v>
      </c>
      <c r="M31" s="128" t="str">
        <f t="shared" si="3"/>
        <v>03列05</v>
      </c>
      <c r="N31" s="128" t="str">
        <f t="shared" si="4"/>
        <v>01</v>
      </c>
      <c r="O31" s="128" t="str">
        <f t="shared" si="5"/>
        <v>122</v>
      </c>
      <c r="P31" s="128" t="str">
        <f t="shared" si="6"/>
        <v>ASW</v>
      </c>
      <c r="Q31" s="103" t="s">
        <v>303</v>
      </c>
      <c r="R31" s="114"/>
    </row>
    <row r="32" spans="1:18" s="117" customFormat="1" ht="11.25">
      <c r="A32" s="122">
        <v>31</v>
      </c>
      <c r="B32" s="123" t="s">
        <v>340</v>
      </c>
      <c r="C32" s="100" t="s">
        <v>341</v>
      </c>
      <c r="D32" s="100" t="str">
        <f t="shared" si="0"/>
        <v>千兆管理交换机（功能区）-S5554S-EI-D</v>
      </c>
      <c r="E32" s="100" t="str">
        <f t="shared" si="7"/>
        <v>HAZZ-122-3-07_3-08-A1P1-ASW-H5554-01U34</v>
      </c>
      <c r="F32" s="100" t="s">
        <v>165</v>
      </c>
      <c r="G32" s="125"/>
      <c r="H32" s="126">
        <v>100</v>
      </c>
      <c r="I32" s="127"/>
      <c r="J32" s="127" t="s">
        <v>274</v>
      </c>
      <c r="K32" s="127"/>
      <c r="L32" s="128" t="str">
        <f t="shared" si="2"/>
        <v>34</v>
      </c>
      <c r="M32" s="128" t="str">
        <f t="shared" si="3"/>
        <v>03列07</v>
      </c>
      <c r="N32" s="128" t="str">
        <f t="shared" si="4"/>
        <v>01</v>
      </c>
      <c r="O32" s="128" t="str">
        <f t="shared" si="5"/>
        <v>122</v>
      </c>
      <c r="P32" s="128" t="str">
        <f t="shared" si="6"/>
        <v>ASW</v>
      </c>
      <c r="Q32" s="103" t="s">
        <v>300</v>
      </c>
      <c r="R32" s="114"/>
    </row>
    <row r="33" spans="1:18" s="117" customFormat="1" ht="11.25">
      <c r="A33" s="122">
        <v>32</v>
      </c>
      <c r="B33" s="123" t="s">
        <v>342</v>
      </c>
      <c r="C33" s="100" t="s">
        <v>343</v>
      </c>
      <c r="D33" s="100" t="str">
        <f t="shared" si="0"/>
        <v>千兆管理交换机（功能区）-S5554S-EI-D</v>
      </c>
      <c r="E33" s="100" t="str">
        <f t="shared" si="7"/>
        <v>HAZZ-122-3-07_3-08-A1P1-ASW-H5554-01U34</v>
      </c>
      <c r="F33" s="100" t="s">
        <v>165</v>
      </c>
      <c r="G33" s="125"/>
      <c r="H33" s="126">
        <v>100</v>
      </c>
      <c r="I33" s="127"/>
      <c r="J33" s="127" t="s">
        <v>274</v>
      </c>
      <c r="K33" s="127"/>
      <c r="L33" s="128" t="str">
        <f t="shared" si="2"/>
        <v>34</v>
      </c>
      <c r="M33" s="128" t="str">
        <f t="shared" si="3"/>
        <v>03列08</v>
      </c>
      <c r="N33" s="128" t="str">
        <f t="shared" si="4"/>
        <v>01</v>
      </c>
      <c r="O33" s="128" t="str">
        <f t="shared" si="5"/>
        <v>122</v>
      </c>
      <c r="P33" s="128" t="str">
        <f t="shared" si="6"/>
        <v>ASW</v>
      </c>
      <c r="Q33" s="103" t="s">
        <v>303</v>
      </c>
      <c r="R33" s="114"/>
    </row>
    <row r="34" spans="1:18" s="117" customFormat="1" ht="11.25">
      <c r="A34" s="122">
        <v>33</v>
      </c>
      <c r="B34" s="123" t="s">
        <v>344</v>
      </c>
      <c r="C34" s="100" t="s">
        <v>345</v>
      </c>
      <c r="D34" s="100" t="str">
        <f t="shared" si="0"/>
        <v>千兆带外管理交换机-S5554S-EI-D</v>
      </c>
      <c r="E34" s="100" t="str">
        <f t="shared" si="7"/>
        <v/>
      </c>
      <c r="F34" s="100" t="s">
        <v>165</v>
      </c>
      <c r="G34" s="125"/>
      <c r="H34" s="126">
        <v>100</v>
      </c>
      <c r="I34" s="127"/>
      <c r="J34" s="127" t="s">
        <v>274</v>
      </c>
      <c r="K34" s="127"/>
      <c r="L34" s="128" t="str">
        <f t="shared" si="2"/>
        <v>40</v>
      </c>
      <c r="M34" s="128" t="str">
        <f t="shared" si="3"/>
        <v>04列10</v>
      </c>
      <c r="N34" s="128" t="str">
        <f t="shared" si="4"/>
        <v>01</v>
      </c>
      <c r="O34" s="128" t="str">
        <f t="shared" si="5"/>
        <v>122</v>
      </c>
      <c r="P34" s="128" t="str">
        <f t="shared" si="6"/>
        <v>MSW</v>
      </c>
      <c r="Q34" s="103" t="s">
        <v>275</v>
      </c>
      <c r="R34" s="114"/>
    </row>
    <row r="35" spans="1:18" s="117" customFormat="1" ht="11.25">
      <c r="A35" s="122">
        <v>34</v>
      </c>
      <c r="B35" s="123" t="s">
        <v>346</v>
      </c>
      <c r="C35" s="100" t="s">
        <v>347</v>
      </c>
      <c r="D35" s="100" t="str">
        <f t="shared" si="0"/>
        <v>千兆带外管理交换机-S5554S-EI-D</v>
      </c>
      <c r="E35" s="100" t="str">
        <f t="shared" si="7"/>
        <v/>
      </c>
      <c r="F35" s="100" t="s">
        <v>165</v>
      </c>
      <c r="G35" s="125"/>
      <c r="H35" s="126">
        <v>100</v>
      </c>
      <c r="I35" s="127"/>
      <c r="J35" s="127" t="s">
        <v>274</v>
      </c>
      <c r="K35" s="127"/>
      <c r="L35" s="128" t="str">
        <f t="shared" si="2"/>
        <v>40</v>
      </c>
      <c r="M35" s="128" t="str">
        <f t="shared" si="3"/>
        <v>03列03</v>
      </c>
      <c r="N35" s="128" t="str">
        <f t="shared" si="4"/>
        <v>01</v>
      </c>
      <c r="O35" s="128" t="str">
        <f t="shared" si="5"/>
        <v>122</v>
      </c>
      <c r="P35" s="128" t="str">
        <f t="shared" si="6"/>
        <v>MSW</v>
      </c>
      <c r="Q35" s="103" t="s">
        <v>275</v>
      </c>
      <c r="R35" s="114"/>
    </row>
    <row r="36" spans="1:18" s="117" customFormat="1" ht="11.25">
      <c r="A36" s="122">
        <v>35</v>
      </c>
      <c r="B36" s="123" t="s">
        <v>348</v>
      </c>
      <c r="C36" s="100" t="s">
        <v>349</v>
      </c>
      <c r="D36" s="100" t="str">
        <f t="shared" si="0"/>
        <v>千兆带外管理交换机-S5554S-EI-D</v>
      </c>
      <c r="E36" s="100" t="str">
        <f t="shared" si="7"/>
        <v/>
      </c>
      <c r="F36" s="100" t="s">
        <v>165</v>
      </c>
      <c r="G36" s="125"/>
      <c r="H36" s="126">
        <v>100</v>
      </c>
      <c r="I36" s="127"/>
      <c r="J36" s="127" t="s">
        <v>274</v>
      </c>
      <c r="K36" s="127"/>
      <c r="L36" s="128" t="str">
        <f t="shared" si="2"/>
        <v>37</v>
      </c>
      <c r="M36" s="128" t="str">
        <f t="shared" si="3"/>
        <v>03列06</v>
      </c>
      <c r="N36" s="128" t="str">
        <f t="shared" si="4"/>
        <v>01</v>
      </c>
      <c r="O36" s="128" t="str">
        <f t="shared" si="5"/>
        <v>122</v>
      </c>
      <c r="P36" s="128" t="str">
        <f t="shared" si="6"/>
        <v>MSW</v>
      </c>
      <c r="Q36" s="103" t="s">
        <v>275</v>
      </c>
      <c r="R36" s="114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D49"/>
  <sheetViews>
    <sheetView topLeftCell="AB1" workbookViewId="0">
      <selection activeCell="AL1" sqref="AL1"/>
    </sheetView>
  </sheetViews>
  <sheetFormatPr defaultColWidth="9.125" defaultRowHeight="15.75" customHeight="1" outlineLevelCol="1"/>
  <cols>
    <col min="1" max="1" width="3.625" style="86" customWidth="1"/>
    <col min="2" max="2" width="27.875" style="87" customWidth="1"/>
    <col min="3" max="3" width="35.625" style="86" customWidth="1"/>
    <col min="4" max="4" width="32.625" style="86" customWidth="1"/>
    <col min="5" max="5" width="20.75" style="88" customWidth="1"/>
    <col min="6" max="6" width="12.375" style="89" customWidth="1"/>
    <col min="7" max="7" width="10" style="90" customWidth="1" outlineLevel="1"/>
    <col min="8" max="8" width="12.5" style="90" customWidth="1" outlineLevel="1"/>
    <col min="9" max="9" width="11.5" style="90" customWidth="1" outlineLevel="1"/>
    <col min="10" max="10" width="14.625" style="90" customWidth="1" outlineLevel="1"/>
    <col min="11" max="11" width="10.625" style="91" customWidth="1" outlineLevel="1"/>
    <col min="12" max="12" width="12.625" style="91" customWidth="1" outlineLevel="1"/>
    <col min="13" max="13" width="7.5" style="91" customWidth="1" outlineLevel="1"/>
    <col min="14" max="14" width="10.625" style="91" customWidth="1" outlineLevel="1"/>
    <col min="15" max="15" width="9.125" style="91" customWidth="1" outlineLevel="1"/>
    <col min="16" max="16" width="7.5" style="91" customWidth="1" outlineLevel="1"/>
    <col min="17" max="17" width="10.625" style="91" customWidth="1" outlineLevel="1"/>
    <col min="18" max="18" width="9.125" style="91" customWidth="1" outlineLevel="1"/>
    <col min="19" max="19" width="7.5" style="91" customWidth="1" outlineLevel="1"/>
    <col min="20" max="20" width="10.625" style="91" customWidth="1" outlineLevel="1"/>
    <col min="21" max="21" width="9.125" style="91" customWidth="1" outlineLevel="1"/>
    <col min="22" max="22" width="10.375" style="91" customWidth="1" outlineLevel="1"/>
    <col min="23" max="23" width="10.375" style="92" customWidth="1" outlineLevel="1"/>
    <col min="24" max="24" width="15.875" style="92" customWidth="1" outlineLevel="1"/>
    <col min="25" max="25" width="14.125" style="92" customWidth="1" outlineLevel="1"/>
    <col min="26" max="26" width="7.875" style="92" customWidth="1"/>
    <col min="27" max="27" width="20.5" style="93" customWidth="1" outlineLevel="1"/>
    <col min="28" max="28" width="11.375" style="94" customWidth="1" outlineLevel="1"/>
    <col min="29" max="29" width="12.375" style="86" customWidth="1"/>
    <col min="30" max="30" width="10.5" style="90" customWidth="1"/>
    <col min="31" max="31" width="11.125" style="90" customWidth="1"/>
    <col min="32" max="32" width="6" style="90" customWidth="1"/>
    <col min="33" max="33" width="7" style="91" customWidth="1"/>
    <col min="34" max="34" width="13.5" style="90" customWidth="1"/>
    <col min="35" max="35" width="6.875" style="90" customWidth="1"/>
    <col min="36" max="36" width="6.5" style="90" customWidth="1"/>
    <col min="37" max="37" width="7.875" style="90" customWidth="1"/>
    <col min="38" max="38" width="4" style="91" customWidth="1"/>
    <col min="39" max="39" width="5.625" style="90" customWidth="1"/>
    <col min="40" max="40" width="20" style="86" customWidth="1"/>
    <col min="41" max="41" width="11.625" style="86" customWidth="1"/>
    <col min="42" max="264" width="9" style="86" customWidth="1"/>
  </cols>
  <sheetData>
    <row r="1" spans="1:264" s="85" customFormat="1" ht="27">
      <c r="A1" s="95" t="s">
        <v>72</v>
      </c>
      <c r="B1" s="96" t="s">
        <v>258</v>
      </c>
      <c r="C1" s="96" t="s">
        <v>259</v>
      </c>
      <c r="D1" s="121" t="s">
        <v>260</v>
      </c>
      <c r="E1" s="96" t="s">
        <v>908</v>
      </c>
      <c r="F1" s="97" t="s">
        <v>262</v>
      </c>
      <c r="G1" s="97" t="s">
        <v>350</v>
      </c>
      <c r="H1" s="97" t="s">
        <v>351</v>
      </c>
      <c r="I1" s="102" t="s">
        <v>352</v>
      </c>
      <c r="J1" s="97" t="s">
        <v>353</v>
      </c>
      <c r="K1" s="102" t="s">
        <v>354</v>
      </c>
      <c r="L1" s="102" t="s">
        <v>355</v>
      </c>
      <c r="M1" s="102" t="s">
        <v>356</v>
      </c>
      <c r="N1" s="102" t="s">
        <v>357</v>
      </c>
      <c r="O1" s="102" t="s">
        <v>358</v>
      </c>
      <c r="P1" s="102" t="s">
        <v>359</v>
      </c>
      <c r="Q1" s="102" t="s">
        <v>360</v>
      </c>
      <c r="R1" s="102" t="s">
        <v>361</v>
      </c>
      <c r="S1" s="102" t="s">
        <v>362</v>
      </c>
      <c r="T1" s="105" t="s">
        <v>363</v>
      </c>
      <c r="U1" s="105" t="s">
        <v>364</v>
      </c>
      <c r="V1" s="105" t="s">
        <v>365</v>
      </c>
      <c r="W1" s="105" t="s">
        <v>366</v>
      </c>
      <c r="X1" s="105" t="s">
        <v>367</v>
      </c>
      <c r="Y1" s="105" t="s">
        <v>368</v>
      </c>
      <c r="Z1" s="97" t="s">
        <v>263</v>
      </c>
      <c r="AA1" s="97" t="s">
        <v>264</v>
      </c>
      <c r="AB1" s="97" t="s">
        <v>265</v>
      </c>
      <c r="AC1" s="97" t="s">
        <v>266</v>
      </c>
      <c r="AD1" s="111" t="s">
        <v>369</v>
      </c>
      <c r="AE1" s="111" t="s">
        <v>370</v>
      </c>
      <c r="AF1" s="97" t="s">
        <v>371</v>
      </c>
      <c r="AG1" s="97" t="s">
        <v>372</v>
      </c>
      <c r="AH1" s="97" t="s">
        <v>373</v>
      </c>
      <c r="AI1" s="111" t="s">
        <v>267</v>
      </c>
      <c r="AJ1" s="111" t="s">
        <v>913</v>
      </c>
      <c r="AK1" s="111" t="s">
        <v>269</v>
      </c>
      <c r="AL1" s="111" t="s">
        <v>914</v>
      </c>
      <c r="AM1" s="111" t="s">
        <v>270</v>
      </c>
      <c r="AN1" s="203" t="s">
        <v>907</v>
      </c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  <c r="IW1" s="199"/>
      <c r="IX1" s="199"/>
      <c r="IY1" s="199"/>
      <c r="IZ1" s="199"/>
      <c r="JA1" s="199"/>
      <c r="JB1" s="199"/>
      <c r="JC1" s="199"/>
      <c r="JD1" s="199"/>
    </row>
    <row r="2" spans="1:264" s="43" customFormat="1" ht="12">
      <c r="A2" s="98">
        <v>1</v>
      </c>
      <c r="B2" s="99" t="s">
        <v>374</v>
      </c>
      <c r="C2" s="99" t="s">
        <v>375</v>
      </c>
      <c r="D2" s="99" t="str">
        <f>IF(LEN(B2)-LEN(SUBSTITUTE(B2,"-",""))&lt;&gt;1,MID(B2,1,FIND("$",SUBSTITUTE(B2,"-","$",LEN(B2)-LEN(SUBSTITUTE(B2,"-",""))),1)-1),MID(B2,1,FIND("-",B2,1)-1))&amp;"-"&amp;E2&amp;IF(AN2="","","-"&amp;AN2)</f>
        <v>宿主机服务器-ZXCLOUD R5300 G4X</v>
      </c>
      <c r="E2" s="99" t="s">
        <v>94</v>
      </c>
      <c r="F2" s="101"/>
      <c r="G2" s="103">
        <v>150</v>
      </c>
      <c r="H2" s="188" t="s">
        <v>376</v>
      </c>
      <c r="I2" s="103"/>
      <c r="J2" s="188" t="s">
        <v>377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6"/>
      <c r="X2" s="107"/>
      <c r="Y2" s="107"/>
      <c r="Z2" s="108">
        <v>101</v>
      </c>
      <c r="AA2" s="109" t="s">
        <v>378</v>
      </c>
      <c r="AB2" s="110" t="s">
        <v>379</v>
      </c>
      <c r="AC2" s="104" t="s">
        <v>380</v>
      </c>
      <c r="AD2" s="98"/>
      <c r="AE2" s="98"/>
      <c r="AF2" s="98"/>
      <c r="AG2" s="114"/>
      <c r="AH2" s="112"/>
      <c r="AI2" s="113" t="str">
        <f t="shared" ref="AI2:AI49" si="0">RIGHT(C2,2)</f>
        <v>06</v>
      </c>
      <c r="AJ2" s="113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AK2" s="113" t="str">
        <f t="shared" ref="AK2:AK49" si="1">MID(C2,FIND("$",SUBSTITUTE(C2,"-","$",_xlfn.IFS(LEN(C2)-LEN(SUBSTITUTE(C2,"-",""))=7,7,LEN(C2)-LEN(SUBSTITUTE(C2,"-",""))=6,6,LEN(C2)-LEN(SUBSTITUTE(C2,"-",""))=5,5)))+1,2)</f>
        <v>02</v>
      </c>
      <c r="AL2" s="113" t="str">
        <f>MID(C2,FIND("$",SUBSTITUTE(C2,"-","$",1))+1,FIND("$",SUBSTITUTE(C2,"-","$",1))-2)</f>
        <v>122</v>
      </c>
      <c r="AM2" s="112"/>
      <c r="AN2" s="204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</row>
    <row r="3" spans="1:264" s="43" customFormat="1" ht="12">
      <c r="A3" s="98">
        <v>2</v>
      </c>
      <c r="B3" s="99" t="s">
        <v>381</v>
      </c>
      <c r="C3" s="99" t="s">
        <v>382</v>
      </c>
      <c r="D3" s="99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99" t="s">
        <v>94</v>
      </c>
      <c r="F3" s="101"/>
      <c r="G3" s="103">
        <v>150</v>
      </c>
      <c r="H3" s="188" t="s">
        <v>383</v>
      </c>
      <c r="I3" s="103"/>
      <c r="J3" s="188" t="s">
        <v>377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/>
      <c r="X3" s="107"/>
      <c r="Y3" s="107"/>
      <c r="Z3" s="108">
        <v>101</v>
      </c>
      <c r="AA3" s="109" t="s">
        <v>384</v>
      </c>
      <c r="AB3" s="110" t="s">
        <v>379</v>
      </c>
      <c r="AC3" s="104" t="s">
        <v>380</v>
      </c>
      <c r="AD3" s="98"/>
      <c r="AE3" s="98"/>
      <c r="AF3" s="98"/>
      <c r="AG3" s="114"/>
      <c r="AH3" s="112"/>
      <c r="AI3" s="113" t="str">
        <f t="shared" si="0"/>
        <v>09</v>
      </c>
      <c r="AJ3" s="113" t="str">
        <f t="shared" ref="AJ3:AJ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AK3" s="113" t="str">
        <f t="shared" si="1"/>
        <v>02</v>
      </c>
      <c r="AL3" s="113" t="str">
        <f t="shared" ref="AL3:AL49" si="4">MID(C3,FIND("$",SUBSTITUTE(C3,"-","$",1))+1,FIND("$",SUBSTITUTE(C3,"-","$",1))-2)</f>
        <v>122</v>
      </c>
      <c r="AM3" s="112"/>
      <c r="AN3" s="204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</row>
    <row r="4" spans="1:264" s="43" customFormat="1" ht="12">
      <c r="A4" s="98">
        <v>3</v>
      </c>
      <c r="B4" s="99" t="s">
        <v>385</v>
      </c>
      <c r="C4" s="99" t="s">
        <v>386</v>
      </c>
      <c r="D4" s="99" t="str">
        <f t="shared" si="2"/>
        <v>宿主机服务器-ZXCLOUD R5300 G4X</v>
      </c>
      <c r="E4" s="99" t="s">
        <v>94</v>
      </c>
      <c r="F4" s="101"/>
      <c r="G4" s="103">
        <v>150</v>
      </c>
      <c r="H4" s="188" t="s">
        <v>387</v>
      </c>
      <c r="I4" s="103"/>
      <c r="J4" s="188" t="s">
        <v>377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6"/>
      <c r="X4" s="107"/>
      <c r="Y4" s="107"/>
      <c r="Z4" s="108">
        <v>101</v>
      </c>
      <c r="AA4" s="109" t="s">
        <v>388</v>
      </c>
      <c r="AB4" s="110" t="s">
        <v>379</v>
      </c>
      <c r="AC4" s="104" t="s">
        <v>380</v>
      </c>
      <c r="AD4" s="98"/>
      <c r="AE4" s="98"/>
      <c r="AF4" s="98"/>
      <c r="AG4" s="114"/>
      <c r="AH4" s="112"/>
      <c r="AI4" s="113" t="str">
        <f t="shared" si="0"/>
        <v>12</v>
      </c>
      <c r="AJ4" s="113" t="str">
        <f t="shared" si="3"/>
        <v>03列01</v>
      </c>
      <c r="AK4" s="113" t="str">
        <f t="shared" si="1"/>
        <v>02</v>
      </c>
      <c r="AL4" s="113" t="str">
        <f t="shared" si="4"/>
        <v>122</v>
      </c>
      <c r="AM4" s="112"/>
      <c r="AN4" s="204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</row>
    <row r="5" spans="1:264" s="43" customFormat="1" ht="12">
      <c r="A5" s="98">
        <v>4</v>
      </c>
      <c r="B5" s="99" t="s">
        <v>389</v>
      </c>
      <c r="C5" s="99" t="s">
        <v>390</v>
      </c>
      <c r="D5" s="99" t="str">
        <f t="shared" si="2"/>
        <v>宿主机服务器-ZXCLOUD R5300 G4X</v>
      </c>
      <c r="E5" s="99" t="s">
        <v>94</v>
      </c>
      <c r="F5" s="101"/>
      <c r="G5" s="103">
        <v>150</v>
      </c>
      <c r="H5" s="188" t="s">
        <v>391</v>
      </c>
      <c r="I5" s="103"/>
      <c r="J5" s="188" t="s">
        <v>377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6"/>
      <c r="X5" s="107"/>
      <c r="Y5" s="107"/>
      <c r="Z5" s="108">
        <v>101</v>
      </c>
      <c r="AA5" s="109" t="s">
        <v>392</v>
      </c>
      <c r="AB5" s="110" t="s">
        <v>379</v>
      </c>
      <c r="AC5" s="104" t="s">
        <v>380</v>
      </c>
      <c r="AD5" s="98"/>
      <c r="AE5" s="98"/>
      <c r="AF5" s="98"/>
      <c r="AG5" s="114"/>
      <c r="AH5" s="112"/>
      <c r="AI5" s="113" t="str">
        <f t="shared" si="0"/>
        <v>15</v>
      </c>
      <c r="AJ5" s="113" t="str">
        <f t="shared" si="3"/>
        <v>03列01</v>
      </c>
      <c r="AK5" s="113" t="str">
        <f t="shared" si="1"/>
        <v>02</v>
      </c>
      <c r="AL5" s="113" t="str">
        <f t="shared" si="4"/>
        <v>122</v>
      </c>
      <c r="AM5" s="112"/>
      <c r="AN5" s="20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/>
      <c r="IW5" s="115"/>
      <c r="IX5" s="115"/>
      <c r="IY5" s="115"/>
      <c r="IZ5" s="115"/>
      <c r="JA5" s="115"/>
      <c r="JB5" s="115"/>
      <c r="JC5" s="115"/>
      <c r="JD5" s="115"/>
    </row>
    <row r="6" spans="1:264" s="43" customFormat="1" ht="12">
      <c r="A6" s="98">
        <v>5</v>
      </c>
      <c r="B6" s="99" t="s">
        <v>393</v>
      </c>
      <c r="C6" s="99" t="s">
        <v>394</v>
      </c>
      <c r="D6" s="99" t="str">
        <f t="shared" si="2"/>
        <v>宿主机服务器-ZXCLOUD R5300 G4X</v>
      </c>
      <c r="E6" s="99" t="s">
        <v>94</v>
      </c>
      <c r="F6" s="101"/>
      <c r="G6" s="103">
        <v>150</v>
      </c>
      <c r="H6" s="188" t="s">
        <v>395</v>
      </c>
      <c r="I6" s="103"/>
      <c r="J6" s="188" t="s">
        <v>377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  <c r="X6" s="107"/>
      <c r="Y6" s="107"/>
      <c r="Z6" s="108">
        <v>101</v>
      </c>
      <c r="AA6" s="109" t="s">
        <v>396</v>
      </c>
      <c r="AB6" s="110" t="s">
        <v>379</v>
      </c>
      <c r="AC6" s="104" t="s">
        <v>380</v>
      </c>
      <c r="AD6" s="98"/>
      <c r="AE6" s="98"/>
      <c r="AF6" s="98"/>
      <c r="AG6" s="114"/>
      <c r="AH6" s="112"/>
      <c r="AI6" s="113" t="str">
        <f t="shared" si="0"/>
        <v>18</v>
      </c>
      <c r="AJ6" s="113" t="str">
        <f t="shared" si="3"/>
        <v>03列01</v>
      </c>
      <c r="AK6" s="113" t="str">
        <f t="shared" si="1"/>
        <v>02</v>
      </c>
      <c r="AL6" s="113" t="str">
        <f t="shared" si="4"/>
        <v>122</v>
      </c>
      <c r="AM6" s="112"/>
      <c r="AN6" s="20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  <c r="IN6" s="115"/>
      <c r="IO6" s="115"/>
      <c r="IP6" s="115"/>
      <c r="IQ6" s="115"/>
      <c r="IR6" s="115"/>
      <c r="IS6" s="115"/>
      <c r="IT6" s="115"/>
      <c r="IU6" s="115"/>
      <c r="IV6" s="115"/>
      <c r="IW6" s="115"/>
      <c r="IX6" s="115"/>
      <c r="IY6" s="115"/>
      <c r="IZ6" s="115"/>
      <c r="JA6" s="115"/>
      <c r="JB6" s="115"/>
      <c r="JC6" s="115"/>
      <c r="JD6" s="115"/>
    </row>
    <row r="7" spans="1:264" s="43" customFormat="1" ht="12">
      <c r="A7" s="98">
        <v>6</v>
      </c>
      <c r="B7" s="99" t="s">
        <v>397</v>
      </c>
      <c r="C7" s="99" t="s">
        <v>398</v>
      </c>
      <c r="D7" s="99" t="str">
        <f t="shared" si="2"/>
        <v>宿主机服务器-ZXCLOUD R5300 G4X</v>
      </c>
      <c r="E7" s="99" t="s">
        <v>94</v>
      </c>
      <c r="F7" s="101"/>
      <c r="G7" s="103">
        <v>150</v>
      </c>
      <c r="H7" s="188" t="s">
        <v>399</v>
      </c>
      <c r="I7" s="103"/>
      <c r="J7" s="188" t="s">
        <v>377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6"/>
      <c r="X7" s="107"/>
      <c r="Y7" s="107"/>
      <c r="Z7" s="108">
        <v>101</v>
      </c>
      <c r="AA7" s="109" t="s">
        <v>400</v>
      </c>
      <c r="AB7" s="110" t="s">
        <v>379</v>
      </c>
      <c r="AC7" s="104" t="s">
        <v>380</v>
      </c>
      <c r="AD7" s="98"/>
      <c r="AE7" s="98"/>
      <c r="AF7" s="98"/>
      <c r="AG7" s="114"/>
      <c r="AH7" s="112"/>
      <c r="AI7" s="113" t="str">
        <f t="shared" si="0"/>
        <v>06</v>
      </c>
      <c r="AJ7" s="113" t="str">
        <f t="shared" si="3"/>
        <v>03列02</v>
      </c>
      <c r="AK7" s="113" t="str">
        <f t="shared" si="1"/>
        <v>02</v>
      </c>
      <c r="AL7" s="113" t="str">
        <f t="shared" si="4"/>
        <v>122</v>
      </c>
      <c r="AM7" s="112"/>
      <c r="AN7" s="20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  <c r="FV7" s="115"/>
      <c r="FW7" s="115"/>
      <c r="FX7" s="115"/>
      <c r="FY7" s="115"/>
      <c r="FZ7" s="115"/>
      <c r="GA7" s="115"/>
      <c r="GB7" s="115"/>
      <c r="GC7" s="115"/>
      <c r="GD7" s="115"/>
      <c r="GE7" s="115"/>
      <c r="GF7" s="115"/>
      <c r="GG7" s="115"/>
      <c r="GH7" s="115"/>
      <c r="GI7" s="115"/>
      <c r="GJ7" s="115"/>
      <c r="GK7" s="115"/>
      <c r="GL7" s="115"/>
      <c r="GM7" s="115"/>
      <c r="GN7" s="115"/>
      <c r="GO7" s="115"/>
      <c r="GP7" s="115"/>
      <c r="GQ7" s="115"/>
      <c r="GR7" s="115"/>
      <c r="GS7" s="115"/>
      <c r="GT7" s="115"/>
      <c r="GU7" s="115"/>
      <c r="GV7" s="115"/>
      <c r="GW7" s="115"/>
      <c r="GX7" s="115"/>
      <c r="GY7" s="115"/>
      <c r="GZ7" s="115"/>
      <c r="HA7" s="115"/>
      <c r="HB7" s="115"/>
      <c r="HC7" s="115"/>
      <c r="HD7" s="115"/>
      <c r="HE7" s="115"/>
      <c r="HF7" s="115"/>
      <c r="HG7" s="115"/>
      <c r="HH7" s="115"/>
      <c r="HI7" s="115"/>
      <c r="HJ7" s="115"/>
      <c r="HK7" s="115"/>
      <c r="HL7" s="115"/>
      <c r="HM7" s="115"/>
      <c r="HN7" s="115"/>
      <c r="HO7" s="115"/>
      <c r="HP7" s="115"/>
      <c r="HQ7" s="115"/>
      <c r="HR7" s="115"/>
      <c r="HS7" s="115"/>
      <c r="HT7" s="115"/>
      <c r="HU7" s="115"/>
      <c r="HV7" s="115"/>
      <c r="HW7" s="115"/>
      <c r="HX7" s="115"/>
      <c r="HY7" s="115"/>
      <c r="HZ7" s="115"/>
      <c r="IA7" s="115"/>
      <c r="IB7" s="115"/>
      <c r="IC7" s="115"/>
      <c r="ID7" s="115"/>
      <c r="IE7" s="115"/>
      <c r="IF7" s="115"/>
      <c r="IG7" s="115"/>
      <c r="IH7" s="115"/>
      <c r="II7" s="115"/>
      <c r="IJ7" s="115"/>
      <c r="IK7" s="115"/>
      <c r="IL7" s="115"/>
      <c r="IM7" s="115"/>
      <c r="IN7" s="115"/>
      <c r="IO7" s="115"/>
      <c r="IP7" s="115"/>
      <c r="IQ7" s="115"/>
      <c r="IR7" s="115"/>
      <c r="IS7" s="115"/>
      <c r="IT7" s="115"/>
      <c r="IU7" s="115"/>
      <c r="IV7" s="115"/>
      <c r="IW7" s="115"/>
      <c r="IX7" s="115"/>
      <c r="IY7" s="115"/>
      <c r="IZ7" s="115"/>
      <c r="JA7" s="115"/>
      <c r="JB7" s="115"/>
      <c r="JC7" s="115"/>
      <c r="JD7" s="115"/>
    </row>
    <row r="8" spans="1:264" s="43" customFormat="1" ht="12">
      <c r="A8" s="98">
        <v>7</v>
      </c>
      <c r="B8" s="99" t="s">
        <v>401</v>
      </c>
      <c r="C8" s="99" t="s">
        <v>402</v>
      </c>
      <c r="D8" s="99" t="str">
        <f t="shared" si="2"/>
        <v>宿主机服务器-ZXCLOUD R5300 G4X</v>
      </c>
      <c r="E8" s="99" t="s">
        <v>94</v>
      </c>
      <c r="F8" s="101"/>
      <c r="G8" s="103">
        <v>150</v>
      </c>
      <c r="H8" s="188" t="s">
        <v>403</v>
      </c>
      <c r="I8" s="103"/>
      <c r="J8" s="188" t="s">
        <v>377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6"/>
      <c r="X8" s="107"/>
      <c r="Y8" s="107"/>
      <c r="Z8" s="108">
        <v>101</v>
      </c>
      <c r="AA8" s="109" t="s">
        <v>404</v>
      </c>
      <c r="AB8" s="110" t="s">
        <v>379</v>
      </c>
      <c r="AC8" s="104" t="s">
        <v>380</v>
      </c>
      <c r="AD8" s="98"/>
      <c r="AE8" s="98"/>
      <c r="AF8" s="98"/>
      <c r="AG8" s="114"/>
      <c r="AH8" s="112"/>
      <c r="AI8" s="113" t="str">
        <f t="shared" si="0"/>
        <v>09</v>
      </c>
      <c r="AJ8" s="113" t="str">
        <f t="shared" si="3"/>
        <v>03列02</v>
      </c>
      <c r="AK8" s="113" t="str">
        <f t="shared" si="1"/>
        <v>02</v>
      </c>
      <c r="AL8" s="113" t="str">
        <f t="shared" si="4"/>
        <v>122</v>
      </c>
      <c r="AM8" s="112"/>
      <c r="AN8" s="20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</row>
    <row r="9" spans="1:264" s="43" customFormat="1" ht="12">
      <c r="A9" s="98">
        <v>8</v>
      </c>
      <c r="B9" s="99" t="s">
        <v>405</v>
      </c>
      <c r="C9" s="99" t="s">
        <v>406</v>
      </c>
      <c r="D9" s="99" t="str">
        <f t="shared" si="2"/>
        <v>宿主机服务器-ZXCLOUD R5300 G4X</v>
      </c>
      <c r="E9" s="99" t="s">
        <v>94</v>
      </c>
      <c r="F9" s="101"/>
      <c r="G9" s="103">
        <v>150</v>
      </c>
      <c r="H9" s="188" t="s">
        <v>407</v>
      </c>
      <c r="I9" s="103"/>
      <c r="J9" s="188" t="s">
        <v>377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6"/>
      <c r="X9" s="107"/>
      <c r="Y9" s="107"/>
      <c r="Z9" s="108">
        <v>101</v>
      </c>
      <c r="AA9" s="109" t="s">
        <v>408</v>
      </c>
      <c r="AB9" s="110" t="s">
        <v>379</v>
      </c>
      <c r="AC9" s="104" t="s">
        <v>380</v>
      </c>
      <c r="AD9" s="98"/>
      <c r="AE9" s="98"/>
      <c r="AF9" s="98"/>
      <c r="AG9" s="114"/>
      <c r="AH9" s="112"/>
      <c r="AI9" s="113" t="str">
        <f t="shared" si="0"/>
        <v>12</v>
      </c>
      <c r="AJ9" s="113" t="str">
        <f t="shared" si="3"/>
        <v>03列02</v>
      </c>
      <c r="AK9" s="113" t="str">
        <f t="shared" si="1"/>
        <v>02</v>
      </c>
      <c r="AL9" s="113" t="str">
        <f t="shared" si="4"/>
        <v>122</v>
      </c>
      <c r="AM9" s="112"/>
      <c r="AN9" s="204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  <c r="FV9" s="115"/>
      <c r="FW9" s="115"/>
      <c r="FX9" s="115"/>
      <c r="FY9" s="115"/>
      <c r="FZ9" s="115"/>
      <c r="GA9" s="115"/>
      <c r="GB9" s="115"/>
      <c r="GC9" s="115"/>
      <c r="GD9" s="115"/>
      <c r="GE9" s="115"/>
      <c r="GF9" s="115"/>
      <c r="GG9" s="115"/>
      <c r="GH9" s="115"/>
      <c r="GI9" s="115"/>
      <c r="GJ9" s="115"/>
      <c r="GK9" s="115"/>
      <c r="GL9" s="115"/>
      <c r="GM9" s="115"/>
      <c r="GN9" s="115"/>
      <c r="GO9" s="115"/>
      <c r="GP9" s="115"/>
      <c r="GQ9" s="115"/>
      <c r="GR9" s="115"/>
      <c r="GS9" s="115"/>
      <c r="GT9" s="115"/>
      <c r="GU9" s="115"/>
      <c r="GV9" s="115"/>
      <c r="GW9" s="115"/>
      <c r="GX9" s="115"/>
      <c r="GY9" s="115"/>
      <c r="GZ9" s="115"/>
      <c r="HA9" s="115"/>
      <c r="HB9" s="115"/>
      <c r="HC9" s="115"/>
      <c r="HD9" s="115"/>
      <c r="HE9" s="115"/>
      <c r="HF9" s="115"/>
      <c r="HG9" s="115"/>
      <c r="HH9" s="115"/>
      <c r="HI9" s="115"/>
      <c r="HJ9" s="115"/>
      <c r="HK9" s="115"/>
      <c r="HL9" s="115"/>
      <c r="HM9" s="115"/>
      <c r="HN9" s="115"/>
      <c r="HO9" s="115"/>
      <c r="HP9" s="115"/>
      <c r="HQ9" s="115"/>
      <c r="HR9" s="115"/>
      <c r="HS9" s="115"/>
      <c r="HT9" s="115"/>
      <c r="HU9" s="115"/>
      <c r="HV9" s="115"/>
      <c r="HW9" s="115"/>
      <c r="HX9" s="115"/>
      <c r="HY9" s="115"/>
      <c r="HZ9" s="115"/>
      <c r="IA9" s="115"/>
      <c r="IB9" s="115"/>
      <c r="IC9" s="115"/>
      <c r="ID9" s="115"/>
      <c r="IE9" s="115"/>
      <c r="IF9" s="115"/>
      <c r="IG9" s="115"/>
      <c r="IH9" s="115"/>
      <c r="II9" s="115"/>
      <c r="IJ9" s="115"/>
      <c r="IK9" s="115"/>
      <c r="IL9" s="115"/>
      <c r="IM9" s="115"/>
      <c r="IN9" s="115"/>
      <c r="IO9" s="115"/>
      <c r="IP9" s="115"/>
      <c r="IQ9" s="115"/>
      <c r="IR9" s="115"/>
      <c r="IS9" s="115"/>
      <c r="IT9" s="115"/>
      <c r="IU9" s="115"/>
      <c r="IV9" s="115"/>
      <c r="IW9" s="115"/>
      <c r="IX9" s="115"/>
      <c r="IY9" s="115"/>
      <c r="IZ9" s="115"/>
      <c r="JA9" s="115"/>
      <c r="JB9" s="115"/>
      <c r="JC9" s="115"/>
      <c r="JD9" s="115"/>
    </row>
    <row r="10" spans="1:264" s="43" customFormat="1" ht="12">
      <c r="A10" s="98">
        <v>9</v>
      </c>
      <c r="B10" s="99" t="s">
        <v>409</v>
      </c>
      <c r="C10" s="99" t="s">
        <v>410</v>
      </c>
      <c r="D10" s="99" t="str">
        <f t="shared" si="2"/>
        <v>宿主机服务器-ZXCLOUD R5300 G4X</v>
      </c>
      <c r="E10" s="99" t="s">
        <v>94</v>
      </c>
      <c r="F10" s="101"/>
      <c r="G10" s="103">
        <v>150</v>
      </c>
      <c r="H10" s="188" t="s">
        <v>411</v>
      </c>
      <c r="I10" s="103"/>
      <c r="J10" s="188" t="s">
        <v>377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6"/>
      <c r="X10" s="107"/>
      <c r="Y10" s="107"/>
      <c r="Z10" s="108">
        <v>101</v>
      </c>
      <c r="AA10" s="109" t="s">
        <v>412</v>
      </c>
      <c r="AB10" s="110" t="s">
        <v>379</v>
      </c>
      <c r="AC10" s="104" t="s">
        <v>380</v>
      </c>
      <c r="AD10" s="98"/>
      <c r="AE10" s="98"/>
      <c r="AF10" s="98"/>
      <c r="AG10" s="114"/>
      <c r="AH10" s="112"/>
      <c r="AI10" s="113" t="str">
        <f t="shared" si="0"/>
        <v>15</v>
      </c>
      <c r="AJ10" s="113" t="str">
        <f t="shared" si="3"/>
        <v>03列02</v>
      </c>
      <c r="AK10" s="113" t="str">
        <f t="shared" si="1"/>
        <v>02</v>
      </c>
      <c r="AL10" s="113" t="str">
        <f t="shared" si="4"/>
        <v>122</v>
      </c>
      <c r="AM10" s="112"/>
      <c r="AN10" s="204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  <c r="IN10" s="115"/>
      <c r="IO10" s="115"/>
      <c r="IP10" s="115"/>
      <c r="IQ10" s="115"/>
      <c r="IR10" s="115"/>
      <c r="IS10" s="115"/>
      <c r="IT10" s="115"/>
      <c r="IU10" s="115"/>
      <c r="IV10" s="115"/>
      <c r="IW10" s="115"/>
      <c r="IX10" s="115"/>
      <c r="IY10" s="115"/>
      <c r="IZ10" s="115"/>
      <c r="JA10" s="115"/>
      <c r="JB10" s="115"/>
      <c r="JC10" s="115"/>
      <c r="JD10" s="115"/>
    </row>
    <row r="11" spans="1:264" s="43" customFormat="1" ht="12">
      <c r="A11" s="98">
        <v>10</v>
      </c>
      <c r="B11" s="99" t="s">
        <v>413</v>
      </c>
      <c r="C11" s="99" t="s">
        <v>414</v>
      </c>
      <c r="D11" s="99" t="str">
        <f t="shared" si="2"/>
        <v>弹性裸金属服务器-1-2288HV6</v>
      </c>
      <c r="E11" s="99" t="s">
        <v>104</v>
      </c>
      <c r="F11" s="101"/>
      <c r="G11" s="103">
        <v>150</v>
      </c>
      <c r="H11" s="188" t="s">
        <v>415</v>
      </c>
      <c r="I11" s="103"/>
      <c r="J11" s="188" t="s">
        <v>377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6"/>
      <c r="X11" s="107"/>
      <c r="Y11" s="107"/>
      <c r="Z11" s="108">
        <v>101</v>
      </c>
      <c r="AA11" s="109" t="s">
        <v>416</v>
      </c>
      <c r="AB11" s="110" t="s">
        <v>379</v>
      </c>
      <c r="AC11" s="104" t="s">
        <v>380</v>
      </c>
      <c r="AD11" s="98"/>
      <c r="AE11" s="98"/>
      <c r="AF11" s="98"/>
      <c r="AG11" s="114"/>
      <c r="AH11" s="112"/>
      <c r="AI11" s="113" t="str">
        <f t="shared" si="0"/>
        <v>06</v>
      </c>
      <c r="AJ11" s="113" t="str">
        <f t="shared" si="3"/>
        <v>04列08</v>
      </c>
      <c r="AK11" s="113" t="str">
        <f t="shared" si="1"/>
        <v>02</v>
      </c>
      <c r="AL11" s="113" t="str">
        <f t="shared" si="4"/>
        <v>122</v>
      </c>
      <c r="AM11" s="112"/>
      <c r="AN11" s="20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  <c r="GF11" s="115"/>
      <c r="GG11" s="115"/>
      <c r="GH11" s="115"/>
      <c r="GI11" s="115"/>
      <c r="GJ11" s="115"/>
      <c r="GK11" s="115"/>
      <c r="GL11" s="115"/>
      <c r="GM11" s="115"/>
      <c r="GN11" s="115"/>
      <c r="GO11" s="115"/>
      <c r="GP11" s="115"/>
      <c r="GQ11" s="115"/>
      <c r="GR11" s="115"/>
      <c r="GS11" s="115"/>
      <c r="GT11" s="115"/>
      <c r="GU11" s="115"/>
      <c r="GV11" s="115"/>
      <c r="GW11" s="115"/>
      <c r="GX11" s="115"/>
      <c r="GY11" s="115"/>
      <c r="GZ11" s="115"/>
      <c r="HA11" s="115"/>
      <c r="HB11" s="115"/>
      <c r="HC11" s="115"/>
      <c r="HD11" s="115"/>
      <c r="HE11" s="115"/>
      <c r="HF11" s="115"/>
      <c r="HG11" s="115"/>
      <c r="HH11" s="115"/>
      <c r="HI11" s="115"/>
      <c r="HJ11" s="115"/>
      <c r="HK11" s="115"/>
      <c r="HL11" s="115"/>
      <c r="HM11" s="115"/>
      <c r="HN11" s="115"/>
      <c r="HO11" s="115"/>
      <c r="HP11" s="115"/>
      <c r="HQ11" s="115"/>
      <c r="HR11" s="115"/>
      <c r="HS11" s="115"/>
      <c r="HT11" s="115"/>
      <c r="HU11" s="115"/>
      <c r="HV11" s="115"/>
      <c r="HW11" s="115"/>
      <c r="HX11" s="115"/>
      <c r="HY11" s="115"/>
      <c r="HZ11" s="115"/>
      <c r="IA11" s="115"/>
      <c r="IB11" s="115"/>
      <c r="IC11" s="115"/>
      <c r="ID11" s="115"/>
      <c r="IE11" s="115"/>
      <c r="IF11" s="115"/>
      <c r="IG11" s="115"/>
      <c r="IH11" s="115"/>
      <c r="II11" s="115"/>
      <c r="IJ11" s="115"/>
      <c r="IK11" s="115"/>
      <c r="IL11" s="115"/>
      <c r="IM11" s="115"/>
      <c r="IN11" s="115"/>
      <c r="IO11" s="115"/>
      <c r="IP11" s="115"/>
      <c r="IQ11" s="115"/>
      <c r="IR11" s="115"/>
      <c r="IS11" s="115"/>
      <c r="IT11" s="115"/>
      <c r="IU11" s="115"/>
      <c r="IV11" s="115"/>
      <c r="IW11" s="115"/>
      <c r="IX11" s="115"/>
      <c r="IY11" s="115"/>
      <c r="IZ11" s="115"/>
      <c r="JA11" s="115"/>
      <c r="JB11" s="115"/>
      <c r="JC11" s="115"/>
      <c r="JD11" s="115"/>
    </row>
    <row r="12" spans="1:264" s="43" customFormat="1" ht="12">
      <c r="A12" s="98">
        <v>11</v>
      </c>
      <c r="B12" s="99" t="s">
        <v>417</v>
      </c>
      <c r="C12" s="99" t="s">
        <v>418</v>
      </c>
      <c r="D12" s="99" t="str">
        <f t="shared" si="2"/>
        <v>弹性裸金属服务器-1-2288HV6</v>
      </c>
      <c r="E12" s="99" t="s">
        <v>104</v>
      </c>
      <c r="F12" s="101"/>
      <c r="G12" s="103">
        <v>150</v>
      </c>
      <c r="H12" s="188" t="s">
        <v>419</v>
      </c>
      <c r="I12" s="103"/>
      <c r="J12" s="188" t="s">
        <v>377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6"/>
      <c r="X12" s="107"/>
      <c r="Y12" s="107"/>
      <c r="Z12" s="108">
        <v>101</v>
      </c>
      <c r="AA12" s="109" t="s">
        <v>420</v>
      </c>
      <c r="AB12" s="110" t="s">
        <v>379</v>
      </c>
      <c r="AC12" s="104" t="s">
        <v>380</v>
      </c>
      <c r="AD12" s="98"/>
      <c r="AE12" s="98"/>
      <c r="AF12" s="98"/>
      <c r="AG12" s="114"/>
      <c r="AH12" s="112"/>
      <c r="AI12" s="113" t="str">
        <f t="shared" si="0"/>
        <v>09</v>
      </c>
      <c r="AJ12" s="113" t="str">
        <f t="shared" si="3"/>
        <v>04列08</v>
      </c>
      <c r="AK12" s="113" t="str">
        <f t="shared" si="1"/>
        <v>02</v>
      </c>
      <c r="AL12" s="113" t="str">
        <f t="shared" si="4"/>
        <v>122</v>
      </c>
      <c r="AM12" s="112"/>
      <c r="AN12" s="204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  <c r="GF12" s="115"/>
      <c r="GG12" s="115"/>
      <c r="GH12" s="115"/>
      <c r="GI12" s="115"/>
      <c r="GJ12" s="115"/>
      <c r="GK12" s="115"/>
      <c r="GL12" s="115"/>
      <c r="GM12" s="115"/>
      <c r="GN12" s="115"/>
      <c r="GO12" s="115"/>
      <c r="GP12" s="115"/>
      <c r="GQ12" s="115"/>
      <c r="GR12" s="115"/>
      <c r="GS12" s="115"/>
      <c r="GT12" s="115"/>
      <c r="GU12" s="115"/>
      <c r="GV12" s="115"/>
      <c r="GW12" s="115"/>
      <c r="GX12" s="115"/>
      <c r="GY12" s="115"/>
      <c r="GZ12" s="115"/>
      <c r="HA12" s="115"/>
      <c r="HB12" s="115"/>
      <c r="HC12" s="115"/>
      <c r="HD12" s="115"/>
      <c r="HE12" s="115"/>
      <c r="HF12" s="115"/>
      <c r="HG12" s="115"/>
      <c r="HH12" s="115"/>
      <c r="HI12" s="115"/>
      <c r="HJ12" s="115"/>
      <c r="HK12" s="115"/>
      <c r="HL12" s="115"/>
      <c r="HM12" s="115"/>
      <c r="HN12" s="115"/>
      <c r="HO12" s="115"/>
      <c r="HP12" s="115"/>
      <c r="HQ12" s="115"/>
      <c r="HR12" s="115"/>
      <c r="HS12" s="115"/>
      <c r="HT12" s="115"/>
      <c r="HU12" s="115"/>
      <c r="HV12" s="115"/>
      <c r="HW12" s="115"/>
      <c r="HX12" s="115"/>
      <c r="HY12" s="115"/>
      <c r="HZ12" s="115"/>
      <c r="IA12" s="115"/>
      <c r="IB12" s="115"/>
      <c r="IC12" s="115"/>
      <c r="ID12" s="115"/>
      <c r="IE12" s="115"/>
      <c r="IF12" s="115"/>
      <c r="IG12" s="115"/>
      <c r="IH12" s="115"/>
      <c r="II12" s="115"/>
      <c r="IJ12" s="115"/>
      <c r="IK12" s="115"/>
      <c r="IL12" s="115"/>
      <c r="IM12" s="115"/>
      <c r="IN12" s="115"/>
      <c r="IO12" s="115"/>
      <c r="IP12" s="115"/>
      <c r="IQ12" s="115"/>
      <c r="IR12" s="115"/>
      <c r="IS12" s="115"/>
      <c r="IT12" s="115"/>
      <c r="IU12" s="115"/>
      <c r="IV12" s="115"/>
      <c r="IW12" s="115"/>
      <c r="IX12" s="115"/>
      <c r="IY12" s="115"/>
      <c r="IZ12" s="115"/>
      <c r="JA12" s="115"/>
      <c r="JB12" s="115"/>
      <c r="JC12" s="115"/>
      <c r="JD12" s="115"/>
    </row>
    <row r="13" spans="1:264" s="43" customFormat="1" ht="12">
      <c r="A13" s="98">
        <v>12</v>
      </c>
      <c r="B13" s="99" t="s">
        <v>421</v>
      </c>
      <c r="C13" s="99" t="s">
        <v>422</v>
      </c>
      <c r="D13" s="99" t="str">
        <f t="shared" si="2"/>
        <v>弹性裸金属服务器-1-2288HV6</v>
      </c>
      <c r="E13" s="99" t="s">
        <v>104</v>
      </c>
      <c r="F13" s="101"/>
      <c r="G13" s="103">
        <v>150</v>
      </c>
      <c r="H13" s="188" t="s">
        <v>423</v>
      </c>
      <c r="I13" s="103"/>
      <c r="J13" s="188" t="s">
        <v>377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6"/>
      <c r="X13" s="107"/>
      <c r="Y13" s="107"/>
      <c r="Z13" s="108">
        <v>101</v>
      </c>
      <c r="AA13" s="109" t="s">
        <v>424</v>
      </c>
      <c r="AB13" s="110" t="s">
        <v>379</v>
      </c>
      <c r="AC13" s="104" t="s">
        <v>380</v>
      </c>
      <c r="AD13" s="98"/>
      <c r="AE13" s="98"/>
      <c r="AF13" s="98"/>
      <c r="AG13" s="114"/>
      <c r="AH13" s="112"/>
      <c r="AI13" s="113" t="str">
        <f t="shared" si="0"/>
        <v>12</v>
      </c>
      <c r="AJ13" s="113" t="str">
        <f t="shared" si="3"/>
        <v>04列08</v>
      </c>
      <c r="AK13" s="113" t="str">
        <f t="shared" si="1"/>
        <v>02</v>
      </c>
      <c r="AL13" s="113" t="str">
        <f t="shared" si="4"/>
        <v>122</v>
      </c>
      <c r="AM13" s="112"/>
      <c r="AN13" s="204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115"/>
      <c r="GH13" s="115"/>
      <c r="GI13" s="115"/>
      <c r="GJ13" s="115"/>
      <c r="GK13" s="115"/>
      <c r="GL13" s="115"/>
      <c r="GM13" s="115"/>
      <c r="GN13" s="115"/>
      <c r="GO13" s="115"/>
      <c r="GP13" s="115"/>
      <c r="GQ13" s="115"/>
      <c r="GR13" s="115"/>
      <c r="GS13" s="115"/>
      <c r="GT13" s="115"/>
      <c r="GU13" s="115"/>
      <c r="GV13" s="115"/>
      <c r="GW13" s="115"/>
      <c r="GX13" s="115"/>
      <c r="GY13" s="115"/>
      <c r="GZ13" s="115"/>
      <c r="HA13" s="115"/>
      <c r="HB13" s="115"/>
      <c r="HC13" s="115"/>
      <c r="HD13" s="115"/>
      <c r="HE13" s="115"/>
      <c r="HF13" s="115"/>
      <c r="HG13" s="115"/>
      <c r="HH13" s="115"/>
      <c r="HI13" s="115"/>
      <c r="HJ13" s="115"/>
      <c r="HK13" s="115"/>
      <c r="HL13" s="115"/>
      <c r="HM13" s="115"/>
      <c r="HN13" s="115"/>
      <c r="HO13" s="115"/>
      <c r="HP13" s="115"/>
      <c r="HQ13" s="115"/>
      <c r="HR13" s="115"/>
      <c r="HS13" s="115"/>
      <c r="HT13" s="115"/>
      <c r="HU13" s="115"/>
      <c r="HV13" s="115"/>
      <c r="HW13" s="115"/>
      <c r="HX13" s="115"/>
      <c r="HY13" s="115"/>
      <c r="HZ13" s="115"/>
      <c r="IA13" s="115"/>
      <c r="IB13" s="115"/>
      <c r="IC13" s="115"/>
      <c r="ID13" s="115"/>
      <c r="IE13" s="115"/>
      <c r="IF13" s="115"/>
      <c r="IG13" s="115"/>
      <c r="IH13" s="115"/>
      <c r="II13" s="115"/>
      <c r="IJ13" s="115"/>
      <c r="IK13" s="115"/>
      <c r="IL13" s="115"/>
      <c r="IM13" s="115"/>
      <c r="IN13" s="115"/>
      <c r="IO13" s="115"/>
      <c r="IP13" s="115"/>
      <c r="IQ13" s="115"/>
      <c r="IR13" s="115"/>
      <c r="IS13" s="115"/>
      <c r="IT13" s="115"/>
      <c r="IU13" s="115"/>
      <c r="IV13" s="115"/>
      <c r="IW13" s="115"/>
      <c r="IX13" s="115"/>
      <c r="IY13" s="115"/>
      <c r="IZ13" s="115"/>
      <c r="JA13" s="115"/>
      <c r="JB13" s="115"/>
      <c r="JC13" s="115"/>
      <c r="JD13" s="115"/>
    </row>
    <row r="14" spans="1:264" s="43" customFormat="1" ht="12">
      <c r="A14" s="98">
        <v>13</v>
      </c>
      <c r="B14" s="99" t="s">
        <v>425</v>
      </c>
      <c r="C14" s="99" t="s">
        <v>426</v>
      </c>
      <c r="D14" s="99" t="str">
        <f t="shared" si="2"/>
        <v>弹性裸金属服务器-1-2288HV6</v>
      </c>
      <c r="E14" s="99" t="s">
        <v>104</v>
      </c>
      <c r="F14" s="101"/>
      <c r="G14" s="103">
        <v>150</v>
      </c>
      <c r="H14" s="188" t="s">
        <v>427</v>
      </c>
      <c r="I14" s="103"/>
      <c r="J14" s="188" t="s">
        <v>377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6"/>
      <c r="X14" s="107"/>
      <c r="Y14" s="107"/>
      <c r="Z14" s="108">
        <v>101</v>
      </c>
      <c r="AA14" s="109" t="s">
        <v>428</v>
      </c>
      <c r="AB14" s="110" t="s">
        <v>379</v>
      </c>
      <c r="AC14" s="104" t="s">
        <v>380</v>
      </c>
      <c r="AD14" s="98"/>
      <c r="AE14" s="98"/>
      <c r="AF14" s="98"/>
      <c r="AG14" s="114"/>
      <c r="AH14" s="112"/>
      <c r="AI14" s="113" t="str">
        <f t="shared" si="0"/>
        <v>06</v>
      </c>
      <c r="AJ14" s="113" t="str">
        <f t="shared" si="3"/>
        <v>04列09</v>
      </c>
      <c r="AK14" s="113" t="str">
        <f t="shared" si="1"/>
        <v>02</v>
      </c>
      <c r="AL14" s="113" t="str">
        <f t="shared" si="4"/>
        <v>122</v>
      </c>
      <c r="AM14" s="112"/>
      <c r="AN14" s="204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  <c r="GF14" s="115"/>
      <c r="GG14" s="115"/>
      <c r="GH14" s="115"/>
      <c r="GI14" s="115"/>
      <c r="GJ14" s="115"/>
      <c r="GK14" s="115"/>
      <c r="GL14" s="115"/>
      <c r="GM14" s="115"/>
      <c r="GN14" s="115"/>
      <c r="GO14" s="115"/>
      <c r="GP14" s="115"/>
      <c r="GQ14" s="115"/>
      <c r="GR14" s="115"/>
      <c r="GS14" s="115"/>
      <c r="GT14" s="115"/>
      <c r="GU14" s="115"/>
      <c r="GV14" s="115"/>
      <c r="GW14" s="115"/>
      <c r="GX14" s="115"/>
      <c r="GY14" s="115"/>
      <c r="GZ14" s="115"/>
      <c r="HA14" s="115"/>
      <c r="HB14" s="115"/>
      <c r="HC14" s="115"/>
      <c r="HD14" s="115"/>
      <c r="HE14" s="115"/>
      <c r="HF14" s="115"/>
      <c r="HG14" s="115"/>
      <c r="HH14" s="115"/>
      <c r="HI14" s="115"/>
      <c r="HJ14" s="115"/>
      <c r="HK14" s="115"/>
      <c r="HL14" s="115"/>
      <c r="HM14" s="115"/>
      <c r="HN14" s="115"/>
      <c r="HO14" s="115"/>
      <c r="HP14" s="115"/>
      <c r="HQ14" s="115"/>
      <c r="HR14" s="115"/>
      <c r="HS14" s="115"/>
      <c r="HT14" s="115"/>
      <c r="HU14" s="115"/>
      <c r="HV14" s="115"/>
      <c r="HW14" s="115"/>
      <c r="HX14" s="115"/>
      <c r="HY14" s="115"/>
      <c r="HZ14" s="115"/>
      <c r="IA14" s="115"/>
      <c r="IB14" s="115"/>
      <c r="IC14" s="115"/>
      <c r="ID14" s="115"/>
      <c r="IE14" s="115"/>
      <c r="IF14" s="115"/>
      <c r="IG14" s="115"/>
      <c r="IH14" s="115"/>
      <c r="II14" s="115"/>
      <c r="IJ14" s="115"/>
      <c r="IK14" s="115"/>
      <c r="IL14" s="115"/>
      <c r="IM14" s="115"/>
      <c r="IN14" s="115"/>
      <c r="IO14" s="115"/>
      <c r="IP14" s="115"/>
      <c r="IQ14" s="115"/>
      <c r="IR14" s="115"/>
      <c r="IS14" s="115"/>
      <c r="IT14" s="115"/>
      <c r="IU14" s="115"/>
      <c r="IV14" s="115"/>
      <c r="IW14" s="115"/>
      <c r="IX14" s="115"/>
      <c r="IY14" s="115"/>
      <c r="IZ14" s="115"/>
      <c r="JA14" s="115"/>
      <c r="JB14" s="115"/>
      <c r="JC14" s="115"/>
      <c r="JD14" s="115"/>
    </row>
    <row r="15" spans="1:264" s="43" customFormat="1" ht="12">
      <c r="A15" s="98">
        <v>14</v>
      </c>
      <c r="B15" s="99" t="s">
        <v>429</v>
      </c>
      <c r="C15" s="99" t="s">
        <v>430</v>
      </c>
      <c r="D15" s="99" t="str">
        <f t="shared" si="2"/>
        <v>弹性裸金属服务器-1-2288HV6</v>
      </c>
      <c r="E15" s="99" t="s">
        <v>104</v>
      </c>
      <c r="F15" s="101"/>
      <c r="G15" s="103">
        <v>150</v>
      </c>
      <c r="H15" s="188" t="s">
        <v>431</v>
      </c>
      <c r="I15" s="103"/>
      <c r="J15" s="188" t="s">
        <v>377</v>
      </c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6"/>
      <c r="X15" s="107"/>
      <c r="Y15" s="107"/>
      <c r="Z15" s="108">
        <v>101</v>
      </c>
      <c r="AA15" s="109" t="s">
        <v>432</v>
      </c>
      <c r="AB15" s="110" t="s">
        <v>379</v>
      </c>
      <c r="AC15" s="104" t="s">
        <v>380</v>
      </c>
      <c r="AD15" s="98"/>
      <c r="AE15" s="98"/>
      <c r="AF15" s="98"/>
      <c r="AG15" s="114"/>
      <c r="AH15" s="112"/>
      <c r="AI15" s="113" t="str">
        <f t="shared" si="0"/>
        <v>09</v>
      </c>
      <c r="AJ15" s="113" t="str">
        <f t="shared" si="3"/>
        <v>04列09</v>
      </c>
      <c r="AK15" s="113" t="str">
        <f t="shared" si="1"/>
        <v>02</v>
      </c>
      <c r="AL15" s="113" t="str">
        <f t="shared" si="4"/>
        <v>122</v>
      </c>
      <c r="AM15" s="112"/>
      <c r="AN15" s="20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  <c r="GF15" s="115"/>
      <c r="GG15" s="115"/>
      <c r="GH15" s="115"/>
      <c r="GI15" s="115"/>
      <c r="GJ15" s="115"/>
      <c r="GK15" s="115"/>
      <c r="GL15" s="115"/>
      <c r="GM15" s="115"/>
      <c r="GN15" s="115"/>
      <c r="GO15" s="115"/>
      <c r="GP15" s="115"/>
      <c r="GQ15" s="115"/>
      <c r="GR15" s="115"/>
      <c r="GS15" s="115"/>
      <c r="GT15" s="115"/>
      <c r="GU15" s="115"/>
      <c r="GV15" s="115"/>
      <c r="GW15" s="115"/>
      <c r="GX15" s="115"/>
      <c r="GY15" s="115"/>
      <c r="GZ15" s="115"/>
      <c r="HA15" s="115"/>
      <c r="HB15" s="115"/>
      <c r="HC15" s="115"/>
      <c r="HD15" s="115"/>
      <c r="HE15" s="115"/>
      <c r="HF15" s="115"/>
      <c r="HG15" s="115"/>
      <c r="HH15" s="115"/>
      <c r="HI15" s="115"/>
      <c r="HJ15" s="115"/>
      <c r="HK15" s="115"/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115"/>
      <c r="IL15" s="115"/>
      <c r="IM15" s="115"/>
      <c r="IN15" s="115"/>
      <c r="IO15" s="115"/>
      <c r="IP15" s="115"/>
      <c r="IQ15" s="115"/>
      <c r="IR15" s="115"/>
      <c r="IS15" s="115"/>
      <c r="IT15" s="115"/>
      <c r="IU15" s="115"/>
      <c r="IV15" s="115"/>
      <c r="IW15" s="115"/>
      <c r="IX15" s="115"/>
      <c r="IY15" s="115"/>
      <c r="IZ15" s="115"/>
      <c r="JA15" s="115"/>
      <c r="JB15" s="115"/>
      <c r="JC15" s="115"/>
      <c r="JD15" s="115"/>
    </row>
    <row r="16" spans="1:264" s="43" customFormat="1" ht="12">
      <c r="A16" s="98">
        <v>15</v>
      </c>
      <c r="B16" s="99" t="s">
        <v>433</v>
      </c>
      <c r="C16" s="99" t="s">
        <v>434</v>
      </c>
      <c r="D16" s="99" t="str">
        <f t="shared" si="2"/>
        <v>弹性裸金属服务器-2-2288HV6</v>
      </c>
      <c r="E16" s="99" t="s">
        <v>104</v>
      </c>
      <c r="F16" s="101"/>
      <c r="G16" s="103">
        <v>150</v>
      </c>
      <c r="H16" s="188" t="s">
        <v>435</v>
      </c>
      <c r="I16" s="103"/>
      <c r="J16" s="188" t="s">
        <v>377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6"/>
      <c r="X16" s="107"/>
      <c r="Y16" s="107"/>
      <c r="Z16" s="108">
        <v>101</v>
      </c>
      <c r="AA16" s="109" t="s">
        <v>436</v>
      </c>
      <c r="AB16" s="110" t="s">
        <v>379</v>
      </c>
      <c r="AC16" s="104" t="s">
        <v>380</v>
      </c>
      <c r="AD16" s="98"/>
      <c r="AE16" s="98"/>
      <c r="AF16" s="98"/>
      <c r="AG16" s="114"/>
      <c r="AH16" s="112"/>
      <c r="AI16" s="113" t="str">
        <f t="shared" si="0"/>
        <v>12</v>
      </c>
      <c r="AJ16" s="113" t="str">
        <f t="shared" si="3"/>
        <v>04列09</v>
      </c>
      <c r="AK16" s="113" t="str">
        <f t="shared" si="1"/>
        <v>02</v>
      </c>
      <c r="AL16" s="113" t="str">
        <f t="shared" si="4"/>
        <v>122</v>
      </c>
      <c r="AM16" s="112"/>
      <c r="AN16" s="204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  <c r="GF16" s="115"/>
      <c r="GG16" s="115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115"/>
      <c r="GS16" s="115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115"/>
      <c r="HE16" s="115"/>
      <c r="HF16" s="115"/>
      <c r="HG16" s="115"/>
      <c r="HH16" s="115"/>
      <c r="HI16" s="115"/>
      <c r="HJ16" s="115"/>
      <c r="HK16" s="115"/>
      <c r="HL16" s="115"/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115"/>
      <c r="IL16" s="115"/>
      <c r="IM16" s="115"/>
      <c r="IN16" s="115"/>
      <c r="IO16" s="115"/>
      <c r="IP16" s="115"/>
      <c r="IQ16" s="115"/>
      <c r="IR16" s="115"/>
      <c r="IS16" s="115"/>
      <c r="IT16" s="115"/>
      <c r="IU16" s="115"/>
      <c r="IV16" s="115"/>
      <c r="IW16" s="115"/>
      <c r="IX16" s="115"/>
      <c r="IY16" s="115"/>
      <c r="IZ16" s="115"/>
      <c r="JA16" s="115"/>
      <c r="JB16" s="115"/>
      <c r="JC16" s="115"/>
      <c r="JD16" s="115"/>
    </row>
    <row r="17" spans="1:264" s="43" customFormat="1" ht="12">
      <c r="A17" s="98">
        <v>16</v>
      </c>
      <c r="B17" s="99" t="s">
        <v>437</v>
      </c>
      <c r="C17" s="99" t="s">
        <v>438</v>
      </c>
      <c r="D17" s="99" t="str">
        <f t="shared" si="2"/>
        <v>弹性裸金属服务器-2-2288HV6</v>
      </c>
      <c r="E17" s="99" t="s">
        <v>104</v>
      </c>
      <c r="F17" s="101"/>
      <c r="G17" s="103">
        <v>150</v>
      </c>
      <c r="H17" s="188" t="s">
        <v>439</v>
      </c>
      <c r="I17" s="103"/>
      <c r="J17" s="188" t="s">
        <v>377</v>
      </c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6"/>
      <c r="X17" s="107"/>
      <c r="Y17" s="107"/>
      <c r="Z17" s="108">
        <v>101</v>
      </c>
      <c r="AA17" s="109" t="s">
        <v>440</v>
      </c>
      <c r="AB17" s="110" t="s">
        <v>379</v>
      </c>
      <c r="AC17" s="104" t="s">
        <v>380</v>
      </c>
      <c r="AD17" s="98"/>
      <c r="AE17" s="98"/>
      <c r="AF17" s="98"/>
      <c r="AG17" s="114"/>
      <c r="AH17" s="112"/>
      <c r="AI17" s="113" t="str">
        <f t="shared" si="0"/>
        <v>06</v>
      </c>
      <c r="AJ17" s="113" t="str">
        <f t="shared" si="3"/>
        <v>04列10</v>
      </c>
      <c r="AK17" s="113" t="str">
        <f t="shared" si="1"/>
        <v>02</v>
      </c>
      <c r="AL17" s="113" t="str">
        <f t="shared" si="4"/>
        <v>122</v>
      </c>
      <c r="AM17" s="112"/>
      <c r="AN17" s="204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  <c r="GF17" s="115"/>
      <c r="GG17" s="115"/>
      <c r="GH17" s="115"/>
      <c r="GI17" s="115"/>
      <c r="GJ17" s="115"/>
      <c r="GK17" s="115"/>
      <c r="GL17" s="115"/>
      <c r="GM17" s="115"/>
      <c r="GN17" s="115"/>
      <c r="GO17" s="115"/>
      <c r="GP17" s="115"/>
      <c r="GQ17" s="115"/>
      <c r="GR17" s="115"/>
      <c r="GS17" s="115"/>
      <c r="GT17" s="115"/>
      <c r="GU17" s="115"/>
      <c r="GV17" s="115"/>
      <c r="GW17" s="115"/>
      <c r="GX17" s="115"/>
      <c r="GY17" s="115"/>
      <c r="GZ17" s="115"/>
      <c r="HA17" s="115"/>
      <c r="HB17" s="115"/>
      <c r="HC17" s="115"/>
      <c r="HD17" s="115"/>
      <c r="HE17" s="115"/>
      <c r="HF17" s="115"/>
      <c r="HG17" s="115"/>
      <c r="HH17" s="115"/>
      <c r="HI17" s="115"/>
      <c r="HJ17" s="115"/>
      <c r="HK17" s="115"/>
      <c r="HL17" s="115"/>
      <c r="HM17" s="115"/>
      <c r="HN17" s="115"/>
      <c r="HO17" s="115"/>
      <c r="HP17" s="115"/>
      <c r="HQ17" s="115"/>
      <c r="HR17" s="115"/>
      <c r="HS17" s="115"/>
      <c r="HT17" s="115"/>
      <c r="HU17" s="115"/>
      <c r="HV17" s="115"/>
      <c r="HW17" s="115"/>
      <c r="HX17" s="115"/>
      <c r="HY17" s="115"/>
      <c r="HZ17" s="115"/>
      <c r="IA17" s="115"/>
      <c r="IB17" s="115"/>
      <c r="IC17" s="115"/>
      <c r="ID17" s="115"/>
      <c r="IE17" s="115"/>
      <c r="IF17" s="115"/>
      <c r="IG17" s="115"/>
      <c r="IH17" s="115"/>
      <c r="II17" s="115"/>
      <c r="IJ17" s="115"/>
      <c r="IK17" s="115"/>
      <c r="IL17" s="115"/>
      <c r="IM17" s="115"/>
      <c r="IN17" s="115"/>
      <c r="IO17" s="115"/>
      <c r="IP17" s="115"/>
      <c r="IQ17" s="115"/>
      <c r="IR17" s="115"/>
      <c r="IS17" s="115"/>
      <c r="IT17" s="115"/>
      <c r="IU17" s="115"/>
      <c r="IV17" s="115"/>
      <c r="IW17" s="115"/>
      <c r="IX17" s="115"/>
      <c r="IY17" s="115"/>
      <c r="IZ17" s="115"/>
      <c r="JA17" s="115"/>
      <c r="JB17" s="115"/>
      <c r="JC17" s="115"/>
      <c r="JD17" s="115"/>
    </row>
    <row r="18" spans="1:264" s="43" customFormat="1" ht="12">
      <c r="A18" s="98">
        <v>17</v>
      </c>
      <c r="B18" s="99" t="s">
        <v>441</v>
      </c>
      <c r="C18" s="99" t="s">
        <v>442</v>
      </c>
      <c r="D18" s="99" t="str">
        <f t="shared" si="2"/>
        <v>弹性裸金属服务器-3-2288HV6</v>
      </c>
      <c r="E18" s="99" t="s">
        <v>104</v>
      </c>
      <c r="F18" s="101"/>
      <c r="G18" s="103">
        <v>150</v>
      </c>
      <c r="H18" s="188" t="s">
        <v>443</v>
      </c>
      <c r="I18" s="103"/>
      <c r="J18" s="188" t="s">
        <v>377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6"/>
      <c r="X18" s="107"/>
      <c r="Y18" s="107"/>
      <c r="Z18" s="108">
        <v>101</v>
      </c>
      <c r="AA18" s="109" t="s">
        <v>444</v>
      </c>
      <c r="AB18" s="110" t="s">
        <v>379</v>
      </c>
      <c r="AC18" s="104" t="s">
        <v>380</v>
      </c>
      <c r="AD18" s="98"/>
      <c r="AE18" s="98"/>
      <c r="AF18" s="98"/>
      <c r="AG18" s="114"/>
      <c r="AH18" s="112"/>
      <c r="AI18" s="113" t="str">
        <f t="shared" si="0"/>
        <v>09</v>
      </c>
      <c r="AJ18" s="113" t="str">
        <f t="shared" si="3"/>
        <v>04列10</v>
      </c>
      <c r="AK18" s="113" t="str">
        <f t="shared" si="1"/>
        <v>02</v>
      </c>
      <c r="AL18" s="113" t="str">
        <f t="shared" si="4"/>
        <v>122</v>
      </c>
      <c r="AM18" s="112"/>
      <c r="AN18" s="204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5"/>
      <c r="DX18" s="115"/>
      <c r="DY18" s="115"/>
      <c r="DZ18" s="115"/>
      <c r="EA18" s="115"/>
      <c r="EB18" s="115"/>
      <c r="EC18" s="115"/>
      <c r="ED18" s="115"/>
      <c r="EE18" s="115"/>
      <c r="EF18" s="115"/>
      <c r="EG18" s="115"/>
      <c r="EH18" s="115"/>
      <c r="EI18" s="115"/>
      <c r="EJ18" s="115"/>
      <c r="EK18" s="115"/>
      <c r="EL18" s="115"/>
      <c r="EM18" s="115"/>
      <c r="EN18" s="115"/>
      <c r="EO18" s="115"/>
      <c r="EP18" s="115"/>
      <c r="EQ18" s="115"/>
      <c r="ER18" s="115"/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115"/>
      <c r="FD18" s="115"/>
      <c r="FE18" s="115"/>
      <c r="FF18" s="115"/>
      <c r="FG18" s="115"/>
      <c r="FH18" s="115"/>
      <c r="FI18" s="115"/>
      <c r="FJ18" s="115"/>
      <c r="FK18" s="115"/>
      <c r="FL18" s="115"/>
      <c r="FM18" s="115"/>
      <c r="FN18" s="115"/>
      <c r="FO18" s="115"/>
      <c r="FP18" s="115"/>
      <c r="FQ18" s="115"/>
      <c r="FR18" s="115"/>
      <c r="FS18" s="115"/>
      <c r="FT18" s="115"/>
      <c r="FU18" s="115"/>
      <c r="FV18" s="115"/>
      <c r="FW18" s="115"/>
      <c r="FX18" s="115"/>
      <c r="FY18" s="115"/>
      <c r="FZ18" s="115"/>
      <c r="GA18" s="115"/>
      <c r="GB18" s="115"/>
      <c r="GC18" s="115"/>
      <c r="GD18" s="115"/>
      <c r="GE18" s="115"/>
      <c r="GF18" s="115"/>
      <c r="GG18" s="115"/>
      <c r="GH18" s="115"/>
      <c r="GI18" s="115"/>
      <c r="GJ18" s="115"/>
      <c r="GK18" s="115"/>
      <c r="GL18" s="115"/>
      <c r="GM18" s="115"/>
      <c r="GN18" s="115"/>
      <c r="GO18" s="115"/>
      <c r="GP18" s="115"/>
      <c r="GQ18" s="115"/>
      <c r="GR18" s="115"/>
      <c r="GS18" s="115"/>
      <c r="GT18" s="115"/>
      <c r="GU18" s="115"/>
      <c r="GV18" s="115"/>
      <c r="GW18" s="115"/>
      <c r="GX18" s="115"/>
      <c r="GY18" s="115"/>
      <c r="GZ18" s="115"/>
      <c r="HA18" s="115"/>
      <c r="HB18" s="115"/>
      <c r="HC18" s="115"/>
      <c r="HD18" s="115"/>
      <c r="HE18" s="115"/>
      <c r="HF18" s="115"/>
      <c r="HG18" s="115"/>
      <c r="HH18" s="115"/>
      <c r="HI18" s="115"/>
      <c r="HJ18" s="115"/>
      <c r="HK18" s="115"/>
      <c r="HL18" s="115"/>
      <c r="HM18" s="115"/>
      <c r="HN18" s="115"/>
      <c r="HO18" s="115"/>
      <c r="HP18" s="115"/>
      <c r="HQ18" s="115"/>
      <c r="HR18" s="115"/>
      <c r="HS18" s="115"/>
      <c r="HT18" s="115"/>
      <c r="HU18" s="115"/>
      <c r="HV18" s="115"/>
      <c r="HW18" s="115"/>
      <c r="HX18" s="115"/>
      <c r="HY18" s="115"/>
      <c r="HZ18" s="115"/>
      <c r="IA18" s="115"/>
      <c r="IB18" s="115"/>
      <c r="IC18" s="115"/>
      <c r="ID18" s="115"/>
      <c r="IE18" s="115"/>
      <c r="IF18" s="115"/>
      <c r="IG18" s="115"/>
      <c r="IH18" s="115"/>
      <c r="II18" s="115"/>
      <c r="IJ18" s="115"/>
      <c r="IK18" s="115"/>
      <c r="IL18" s="115"/>
      <c r="IM18" s="115"/>
      <c r="IN18" s="115"/>
      <c r="IO18" s="115"/>
      <c r="IP18" s="115"/>
      <c r="IQ18" s="115"/>
      <c r="IR18" s="115"/>
      <c r="IS18" s="115"/>
      <c r="IT18" s="115"/>
      <c r="IU18" s="115"/>
      <c r="IV18" s="115"/>
      <c r="IW18" s="115"/>
      <c r="IX18" s="115"/>
      <c r="IY18" s="115"/>
      <c r="IZ18" s="115"/>
      <c r="JA18" s="115"/>
      <c r="JB18" s="115"/>
      <c r="JC18" s="115"/>
      <c r="JD18" s="115"/>
    </row>
    <row r="19" spans="1:264" s="43" customFormat="1" ht="12">
      <c r="A19" s="98">
        <v>18</v>
      </c>
      <c r="B19" s="99" t="s">
        <v>445</v>
      </c>
      <c r="C19" s="99" t="s">
        <v>446</v>
      </c>
      <c r="D19" s="99" t="str">
        <f t="shared" si="2"/>
        <v>弹性裸金属服务器-3-2288HV6</v>
      </c>
      <c r="E19" s="99" t="s">
        <v>104</v>
      </c>
      <c r="F19" s="101"/>
      <c r="G19" s="103">
        <v>150</v>
      </c>
      <c r="H19" s="188" t="s">
        <v>447</v>
      </c>
      <c r="I19" s="103"/>
      <c r="J19" s="188" t="s">
        <v>377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6"/>
      <c r="X19" s="107"/>
      <c r="Y19" s="107"/>
      <c r="Z19" s="108">
        <v>101</v>
      </c>
      <c r="AA19" s="109" t="s">
        <v>448</v>
      </c>
      <c r="AB19" s="110" t="s">
        <v>379</v>
      </c>
      <c r="AC19" s="104" t="s">
        <v>380</v>
      </c>
      <c r="AD19" s="98"/>
      <c r="AE19" s="98"/>
      <c r="AF19" s="98"/>
      <c r="AG19" s="114"/>
      <c r="AH19" s="112"/>
      <c r="AI19" s="113" t="str">
        <f t="shared" si="0"/>
        <v>12</v>
      </c>
      <c r="AJ19" s="113" t="str">
        <f t="shared" si="3"/>
        <v>04列10</v>
      </c>
      <c r="AK19" s="113" t="str">
        <f t="shared" si="1"/>
        <v>02</v>
      </c>
      <c r="AL19" s="113" t="str">
        <f t="shared" si="4"/>
        <v>122</v>
      </c>
      <c r="AM19" s="112"/>
      <c r="AN19" s="20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</row>
    <row r="20" spans="1:264" s="43" customFormat="1" ht="12">
      <c r="A20" s="98">
        <v>19</v>
      </c>
      <c r="B20" s="99" t="s">
        <v>449</v>
      </c>
      <c r="C20" s="99" t="s">
        <v>450</v>
      </c>
      <c r="D20" s="99" t="str">
        <f t="shared" si="2"/>
        <v>块存储（均衡型-国产）服务器-TG225 B1</v>
      </c>
      <c r="E20" s="99" t="s">
        <v>118</v>
      </c>
      <c r="F20" s="101"/>
      <c r="G20" s="103">
        <v>151</v>
      </c>
      <c r="H20" s="188" t="s">
        <v>451</v>
      </c>
      <c r="I20" s="103"/>
      <c r="J20" s="188" t="s">
        <v>452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6"/>
      <c r="X20" s="107"/>
      <c r="Y20" s="107"/>
      <c r="Z20" s="108">
        <v>101</v>
      </c>
      <c r="AA20" s="109" t="s">
        <v>453</v>
      </c>
      <c r="AB20" s="110" t="s">
        <v>379</v>
      </c>
      <c r="AC20" s="104" t="s">
        <v>380</v>
      </c>
      <c r="AD20" s="98"/>
      <c r="AE20" s="98"/>
      <c r="AF20" s="98"/>
      <c r="AG20" s="114"/>
      <c r="AH20" s="112"/>
      <c r="AI20" s="113" t="str">
        <f t="shared" si="0"/>
        <v>09</v>
      </c>
      <c r="AJ20" s="113" t="str">
        <f t="shared" si="3"/>
        <v>03列04</v>
      </c>
      <c r="AK20" s="113" t="str">
        <f t="shared" si="1"/>
        <v>02</v>
      </c>
      <c r="AL20" s="113" t="str">
        <f t="shared" si="4"/>
        <v>122</v>
      </c>
      <c r="AM20" s="112"/>
      <c r="AN20" s="204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  <c r="IV20" s="115"/>
      <c r="IW20" s="115"/>
      <c r="IX20" s="115"/>
      <c r="IY20" s="115"/>
      <c r="IZ20" s="115"/>
      <c r="JA20" s="115"/>
      <c r="JB20" s="115"/>
      <c r="JC20" s="115"/>
      <c r="JD20" s="115"/>
    </row>
    <row r="21" spans="1:264" s="43" customFormat="1" ht="12">
      <c r="A21" s="98">
        <v>20</v>
      </c>
      <c r="B21" s="99" t="s">
        <v>454</v>
      </c>
      <c r="C21" s="99" t="s">
        <v>455</v>
      </c>
      <c r="D21" s="99" t="str">
        <f t="shared" si="2"/>
        <v>块存储（均衡型-国产）服务器-TG225 B1</v>
      </c>
      <c r="E21" s="99" t="s">
        <v>118</v>
      </c>
      <c r="F21" s="101"/>
      <c r="G21" s="103">
        <v>151</v>
      </c>
      <c r="H21" s="188" t="s">
        <v>456</v>
      </c>
      <c r="I21" s="103"/>
      <c r="J21" s="188" t="s">
        <v>452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6"/>
      <c r="X21" s="107"/>
      <c r="Y21" s="107"/>
      <c r="Z21" s="108">
        <v>101</v>
      </c>
      <c r="AA21" s="109" t="s">
        <v>457</v>
      </c>
      <c r="AB21" s="110" t="s">
        <v>379</v>
      </c>
      <c r="AC21" s="104" t="s">
        <v>380</v>
      </c>
      <c r="AD21" s="98"/>
      <c r="AE21" s="98"/>
      <c r="AF21" s="98"/>
      <c r="AG21" s="114"/>
      <c r="AH21" s="112"/>
      <c r="AI21" s="113" t="str">
        <f t="shared" si="0"/>
        <v>12</v>
      </c>
      <c r="AJ21" s="113" t="str">
        <f t="shared" si="3"/>
        <v>03列04</v>
      </c>
      <c r="AK21" s="113" t="str">
        <f t="shared" si="1"/>
        <v>02</v>
      </c>
      <c r="AL21" s="113" t="str">
        <f t="shared" si="4"/>
        <v>122</v>
      </c>
      <c r="AM21" s="112"/>
      <c r="AN21" s="204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  <c r="IV21" s="115"/>
      <c r="IW21" s="115"/>
      <c r="IX21" s="115"/>
      <c r="IY21" s="115"/>
      <c r="IZ21" s="115"/>
      <c r="JA21" s="115"/>
      <c r="JB21" s="115"/>
      <c r="JC21" s="115"/>
      <c r="JD21" s="115"/>
    </row>
    <row r="22" spans="1:264" s="43" customFormat="1" ht="12">
      <c r="A22" s="98">
        <v>21</v>
      </c>
      <c r="B22" s="99" t="s">
        <v>458</v>
      </c>
      <c r="C22" s="99" t="s">
        <v>459</v>
      </c>
      <c r="D22" s="99" t="str">
        <f t="shared" si="2"/>
        <v>块存储（均衡型-国产）服务器-TG225 B1</v>
      </c>
      <c r="E22" s="99" t="s">
        <v>118</v>
      </c>
      <c r="F22" s="101"/>
      <c r="G22" s="103">
        <v>151</v>
      </c>
      <c r="H22" s="104" t="s">
        <v>460</v>
      </c>
      <c r="I22" s="187"/>
      <c r="J22" s="104" t="s">
        <v>452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6"/>
      <c r="X22" s="107"/>
      <c r="Y22" s="107"/>
      <c r="Z22" s="108">
        <v>101</v>
      </c>
      <c r="AA22" s="109" t="s">
        <v>461</v>
      </c>
      <c r="AB22" s="110" t="s">
        <v>379</v>
      </c>
      <c r="AC22" s="104" t="s">
        <v>380</v>
      </c>
      <c r="AD22" s="98"/>
      <c r="AE22" s="98"/>
      <c r="AF22" s="98"/>
      <c r="AG22" s="114"/>
      <c r="AH22" s="112"/>
      <c r="AI22" s="113" t="str">
        <f t="shared" si="0"/>
        <v>15</v>
      </c>
      <c r="AJ22" s="113" t="str">
        <f t="shared" si="3"/>
        <v>03列04</v>
      </c>
      <c r="AK22" s="113" t="str">
        <f t="shared" si="1"/>
        <v>02</v>
      </c>
      <c r="AL22" s="113" t="str">
        <f t="shared" si="4"/>
        <v>122</v>
      </c>
      <c r="AM22" s="112"/>
      <c r="AN22" s="204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  <c r="IV22" s="115"/>
      <c r="IW22" s="115"/>
      <c r="IX22" s="115"/>
      <c r="IY22" s="115"/>
      <c r="IZ22" s="115"/>
      <c r="JA22" s="115"/>
      <c r="JB22" s="115"/>
      <c r="JC22" s="115"/>
      <c r="JD22" s="115"/>
    </row>
    <row r="23" spans="1:264" s="43" customFormat="1" ht="12">
      <c r="A23" s="98">
        <v>22</v>
      </c>
      <c r="B23" s="99" t="s">
        <v>462</v>
      </c>
      <c r="C23" s="99" t="s">
        <v>463</v>
      </c>
      <c r="D23" s="99" t="str">
        <f t="shared" si="2"/>
        <v>块存储（均衡型-国产）服务器-TG225 B1</v>
      </c>
      <c r="E23" s="99" t="s">
        <v>118</v>
      </c>
      <c r="F23" s="101"/>
      <c r="G23" s="103">
        <v>151</v>
      </c>
      <c r="H23" s="104" t="s">
        <v>464</v>
      </c>
      <c r="I23" s="103"/>
      <c r="J23" s="104" t="s">
        <v>452</v>
      </c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6"/>
      <c r="X23" s="107"/>
      <c r="Y23" s="107"/>
      <c r="Z23" s="108">
        <v>101</v>
      </c>
      <c r="AA23" s="109" t="s">
        <v>465</v>
      </c>
      <c r="AB23" s="110" t="s">
        <v>379</v>
      </c>
      <c r="AC23" s="104" t="s">
        <v>380</v>
      </c>
      <c r="AD23" s="98"/>
      <c r="AE23" s="98"/>
      <c r="AF23" s="98"/>
      <c r="AG23" s="114"/>
      <c r="AH23" s="112"/>
      <c r="AI23" s="113" t="str">
        <f t="shared" si="0"/>
        <v>18</v>
      </c>
      <c r="AJ23" s="113" t="str">
        <f t="shared" si="3"/>
        <v>03列04</v>
      </c>
      <c r="AK23" s="113" t="str">
        <f t="shared" si="1"/>
        <v>02</v>
      </c>
      <c r="AL23" s="113" t="str">
        <f t="shared" si="4"/>
        <v>122</v>
      </c>
      <c r="AM23" s="112"/>
      <c r="AN23" s="20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  <c r="IV23" s="115"/>
      <c r="IW23" s="115"/>
      <c r="IX23" s="115"/>
      <c r="IY23" s="115"/>
      <c r="IZ23" s="115"/>
      <c r="JA23" s="115"/>
      <c r="JB23" s="115"/>
      <c r="JC23" s="115"/>
      <c r="JD23" s="115"/>
    </row>
    <row r="24" spans="1:264" s="43" customFormat="1" ht="12">
      <c r="A24" s="98">
        <v>23</v>
      </c>
      <c r="B24" s="99" t="s">
        <v>466</v>
      </c>
      <c r="C24" s="99" t="s">
        <v>467</v>
      </c>
      <c r="D24" s="99" t="str">
        <f t="shared" si="2"/>
        <v>块存储（均衡型-国产）服务器-TG225 B1</v>
      </c>
      <c r="E24" s="99" t="s">
        <v>118</v>
      </c>
      <c r="F24" s="101"/>
      <c r="G24" s="103">
        <v>151</v>
      </c>
      <c r="H24" s="104" t="s">
        <v>468</v>
      </c>
      <c r="I24" s="103"/>
      <c r="J24" s="104" t="s">
        <v>452</v>
      </c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6"/>
      <c r="X24" s="107"/>
      <c r="Y24" s="107"/>
      <c r="Z24" s="108">
        <v>101</v>
      </c>
      <c r="AA24" s="109" t="s">
        <v>469</v>
      </c>
      <c r="AB24" s="110" t="s">
        <v>379</v>
      </c>
      <c r="AC24" s="104" t="s">
        <v>380</v>
      </c>
      <c r="AD24" s="98"/>
      <c r="AE24" s="98"/>
      <c r="AF24" s="98"/>
      <c r="AG24" s="114"/>
      <c r="AH24" s="112"/>
      <c r="AI24" s="113" t="str">
        <f t="shared" si="0"/>
        <v>06</v>
      </c>
      <c r="AJ24" s="113" t="str">
        <f t="shared" si="3"/>
        <v>03列05</v>
      </c>
      <c r="AK24" s="113" t="str">
        <f t="shared" si="1"/>
        <v>02</v>
      </c>
      <c r="AL24" s="113" t="str">
        <f t="shared" si="4"/>
        <v>122</v>
      </c>
      <c r="AM24" s="112"/>
      <c r="AN24" s="204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  <c r="IV24" s="115"/>
      <c r="IW24" s="115"/>
      <c r="IX24" s="115"/>
      <c r="IY24" s="115"/>
      <c r="IZ24" s="115"/>
      <c r="JA24" s="115"/>
      <c r="JB24" s="115"/>
      <c r="JC24" s="115"/>
      <c r="JD24" s="115"/>
    </row>
    <row r="25" spans="1:264" s="43" customFormat="1" ht="12">
      <c r="A25" s="98">
        <v>24</v>
      </c>
      <c r="B25" s="99" t="s">
        <v>470</v>
      </c>
      <c r="C25" s="99" t="s">
        <v>471</v>
      </c>
      <c r="D25" s="99" t="str">
        <f t="shared" si="2"/>
        <v>块存储（均衡型-国产）服务器-TG225 B1</v>
      </c>
      <c r="E25" s="99" t="s">
        <v>118</v>
      </c>
      <c r="F25" s="101"/>
      <c r="G25" s="103">
        <v>151</v>
      </c>
      <c r="H25" s="104" t="s">
        <v>472</v>
      </c>
      <c r="I25" s="103"/>
      <c r="J25" s="104" t="s">
        <v>452</v>
      </c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6"/>
      <c r="X25" s="107"/>
      <c r="Y25" s="107"/>
      <c r="Z25" s="108">
        <v>101</v>
      </c>
      <c r="AA25" s="109" t="s">
        <v>473</v>
      </c>
      <c r="AB25" s="110" t="s">
        <v>379</v>
      </c>
      <c r="AC25" s="104" t="s">
        <v>380</v>
      </c>
      <c r="AD25" s="98"/>
      <c r="AE25" s="98"/>
      <c r="AF25" s="98"/>
      <c r="AG25" s="114"/>
      <c r="AH25" s="112"/>
      <c r="AI25" s="113" t="str">
        <f t="shared" si="0"/>
        <v>09</v>
      </c>
      <c r="AJ25" s="113" t="str">
        <f t="shared" si="3"/>
        <v>03列05</v>
      </c>
      <c r="AK25" s="113" t="str">
        <f t="shared" si="1"/>
        <v>02</v>
      </c>
      <c r="AL25" s="113" t="str">
        <f t="shared" si="4"/>
        <v>122</v>
      </c>
      <c r="AM25" s="112"/>
      <c r="AN25" s="204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  <c r="IV25" s="115"/>
      <c r="IW25" s="115"/>
      <c r="IX25" s="115"/>
      <c r="IY25" s="115"/>
      <c r="IZ25" s="115"/>
      <c r="JA25" s="115"/>
      <c r="JB25" s="115"/>
      <c r="JC25" s="115"/>
      <c r="JD25" s="115"/>
    </row>
    <row r="26" spans="1:264" s="43" customFormat="1" ht="12">
      <c r="A26" s="98">
        <v>25</v>
      </c>
      <c r="B26" s="99" t="s">
        <v>474</v>
      </c>
      <c r="C26" s="99" t="s">
        <v>475</v>
      </c>
      <c r="D26" s="99" t="str">
        <f t="shared" si="2"/>
        <v>块存储（性能型）服务器-TG225 B1</v>
      </c>
      <c r="E26" s="99" t="s">
        <v>118</v>
      </c>
      <c r="F26" s="101"/>
      <c r="G26" s="103">
        <v>151</v>
      </c>
      <c r="H26" s="104" t="s">
        <v>476</v>
      </c>
      <c r="I26" s="103"/>
      <c r="J26" s="104" t="s">
        <v>452</v>
      </c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7"/>
      <c r="Y26" s="107"/>
      <c r="Z26" s="108">
        <v>101</v>
      </c>
      <c r="AA26" s="109" t="s">
        <v>477</v>
      </c>
      <c r="AB26" s="110" t="s">
        <v>379</v>
      </c>
      <c r="AC26" s="104" t="s">
        <v>380</v>
      </c>
      <c r="AD26" s="98"/>
      <c r="AE26" s="98"/>
      <c r="AF26" s="98"/>
      <c r="AG26" s="114"/>
      <c r="AH26" s="112"/>
      <c r="AI26" s="113" t="str">
        <f t="shared" si="0"/>
        <v>06</v>
      </c>
      <c r="AJ26" s="113" t="str">
        <f t="shared" si="3"/>
        <v>03列03</v>
      </c>
      <c r="AK26" s="113" t="str">
        <f t="shared" si="1"/>
        <v>02</v>
      </c>
      <c r="AL26" s="113" t="str">
        <f t="shared" si="4"/>
        <v>122</v>
      </c>
      <c r="AM26" s="112"/>
      <c r="AN26" s="204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  <c r="IV26" s="115"/>
      <c r="IW26" s="115"/>
      <c r="IX26" s="115"/>
      <c r="IY26" s="115"/>
      <c r="IZ26" s="115"/>
      <c r="JA26" s="115"/>
      <c r="JB26" s="115"/>
      <c r="JC26" s="115"/>
      <c r="JD26" s="115"/>
    </row>
    <row r="27" spans="1:264" s="43" customFormat="1" ht="12">
      <c r="A27" s="98">
        <v>26</v>
      </c>
      <c r="B27" s="99" t="s">
        <v>478</v>
      </c>
      <c r="C27" s="99" t="s">
        <v>479</v>
      </c>
      <c r="D27" s="99" t="str">
        <f t="shared" si="2"/>
        <v>块存储（性能型）服务器-TG225 B1</v>
      </c>
      <c r="E27" s="99" t="s">
        <v>118</v>
      </c>
      <c r="F27" s="101"/>
      <c r="G27" s="103">
        <v>151</v>
      </c>
      <c r="H27" s="104" t="s">
        <v>480</v>
      </c>
      <c r="I27" s="103"/>
      <c r="J27" s="104" t="s">
        <v>452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6"/>
      <c r="X27" s="107"/>
      <c r="Y27" s="107"/>
      <c r="Z27" s="108">
        <v>101</v>
      </c>
      <c r="AA27" s="109" t="s">
        <v>481</v>
      </c>
      <c r="AB27" s="110" t="s">
        <v>379</v>
      </c>
      <c r="AC27" s="104" t="s">
        <v>380</v>
      </c>
      <c r="AD27" s="98"/>
      <c r="AE27" s="98"/>
      <c r="AF27" s="98"/>
      <c r="AG27" s="114"/>
      <c r="AH27" s="112"/>
      <c r="AI27" s="113" t="str">
        <f t="shared" si="0"/>
        <v>09</v>
      </c>
      <c r="AJ27" s="113" t="str">
        <f t="shared" si="3"/>
        <v>03列03</v>
      </c>
      <c r="AK27" s="113" t="str">
        <f t="shared" si="1"/>
        <v>02</v>
      </c>
      <c r="AL27" s="113" t="str">
        <f t="shared" si="4"/>
        <v>122</v>
      </c>
      <c r="AM27" s="112"/>
      <c r="AN27" s="20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  <c r="IV27" s="115"/>
      <c r="IW27" s="115"/>
      <c r="IX27" s="115"/>
      <c r="IY27" s="115"/>
      <c r="IZ27" s="115"/>
      <c r="JA27" s="115"/>
      <c r="JB27" s="115"/>
      <c r="JC27" s="115"/>
      <c r="JD27" s="115"/>
    </row>
    <row r="28" spans="1:264" s="43" customFormat="1" ht="12">
      <c r="A28" s="98">
        <v>27</v>
      </c>
      <c r="B28" s="99" t="s">
        <v>482</v>
      </c>
      <c r="C28" s="99" t="s">
        <v>483</v>
      </c>
      <c r="D28" s="99" t="str">
        <f t="shared" si="2"/>
        <v>块存储（性能型）服务器-TG225 B1</v>
      </c>
      <c r="E28" s="99" t="s">
        <v>118</v>
      </c>
      <c r="F28" s="101"/>
      <c r="G28" s="103">
        <v>151</v>
      </c>
      <c r="H28" s="104" t="s">
        <v>484</v>
      </c>
      <c r="I28" s="103"/>
      <c r="J28" s="104" t="s">
        <v>452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6"/>
      <c r="X28" s="107"/>
      <c r="Y28" s="107"/>
      <c r="Z28" s="108">
        <v>101</v>
      </c>
      <c r="AA28" s="109" t="s">
        <v>485</v>
      </c>
      <c r="AB28" s="110" t="s">
        <v>379</v>
      </c>
      <c r="AC28" s="104" t="s">
        <v>380</v>
      </c>
      <c r="AD28" s="98"/>
      <c r="AE28" s="98"/>
      <c r="AF28" s="98"/>
      <c r="AG28" s="114"/>
      <c r="AH28" s="112"/>
      <c r="AI28" s="113" t="str">
        <f t="shared" si="0"/>
        <v>12</v>
      </c>
      <c r="AJ28" s="113" t="str">
        <f t="shared" si="3"/>
        <v>03列03</v>
      </c>
      <c r="AK28" s="113" t="str">
        <f t="shared" si="1"/>
        <v>02</v>
      </c>
      <c r="AL28" s="113" t="str">
        <f t="shared" si="4"/>
        <v>122</v>
      </c>
      <c r="AM28" s="112"/>
      <c r="AN28" s="204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  <c r="IV28" s="115"/>
      <c r="IW28" s="115"/>
      <c r="IX28" s="115"/>
      <c r="IY28" s="115"/>
      <c r="IZ28" s="115"/>
      <c r="JA28" s="115"/>
      <c r="JB28" s="115"/>
      <c r="JC28" s="115"/>
      <c r="JD28" s="115"/>
    </row>
    <row r="29" spans="1:264" s="43" customFormat="1" ht="12">
      <c r="A29" s="98">
        <v>28</v>
      </c>
      <c r="B29" s="99" t="s">
        <v>486</v>
      </c>
      <c r="C29" s="99" t="s">
        <v>487</v>
      </c>
      <c r="D29" s="99" t="str">
        <f t="shared" si="2"/>
        <v>块存储（性能型）服务器-TG225 B1</v>
      </c>
      <c r="E29" s="99" t="s">
        <v>118</v>
      </c>
      <c r="F29" s="101"/>
      <c r="G29" s="103">
        <v>151</v>
      </c>
      <c r="H29" s="104" t="s">
        <v>488</v>
      </c>
      <c r="I29" s="103"/>
      <c r="J29" s="104" t="s">
        <v>452</v>
      </c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6"/>
      <c r="X29" s="107"/>
      <c r="Y29" s="107"/>
      <c r="Z29" s="108">
        <v>101</v>
      </c>
      <c r="AA29" s="109" t="s">
        <v>489</v>
      </c>
      <c r="AB29" s="110" t="s">
        <v>379</v>
      </c>
      <c r="AC29" s="104" t="s">
        <v>380</v>
      </c>
      <c r="AD29" s="98"/>
      <c r="AE29" s="98"/>
      <c r="AF29" s="98"/>
      <c r="AG29" s="114"/>
      <c r="AH29" s="112"/>
      <c r="AI29" s="113" t="str">
        <f t="shared" si="0"/>
        <v>15</v>
      </c>
      <c r="AJ29" s="113" t="str">
        <f t="shared" si="3"/>
        <v>03列03</v>
      </c>
      <c r="AK29" s="113" t="str">
        <f t="shared" si="1"/>
        <v>02</v>
      </c>
      <c r="AL29" s="113" t="str">
        <f t="shared" si="4"/>
        <v>122</v>
      </c>
      <c r="AM29" s="112"/>
      <c r="AN29" s="204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  <c r="IV29" s="115"/>
      <c r="IW29" s="115"/>
      <c r="IX29" s="115"/>
      <c r="IY29" s="115"/>
      <c r="IZ29" s="115"/>
      <c r="JA29" s="115"/>
      <c r="JB29" s="115"/>
      <c r="JC29" s="115"/>
      <c r="JD29" s="115"/>
    </row>
    <row r="30" spans="1:264" s="43" customFormat="1" ht="12">
      <c r="A30" s="98">
        <v>29</v>
      </c>
      <c r="B30" s="99" t="s">
        <v>490</v>
      </c>
      <c r="C30" s="99" t="s">
        <v>491</v>
      </c>
      <c r="D30" s="99" t="str">
        <f t="shared" si="2"/>
        <v>块存储（性能型）服务器-TG225 B1</v>
      </c>
      <c r="E30" s="99" t="s">
        <v>118</v>
      </c>
      <c r="F30" s="101"/>
      <c r="G30" s="103">
        <v>151</v>
      </c>
      <c r="H30" s="104" t="s">
        <v>492</v>
      </c>
      <c r="I30" s="103"/>
      <c r="J30" s="104" t="s">
        <v>452</v>
      </c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6"/>
      <c r="X30" s="107"/>
      <c r="Y30" s="107"/>
      <c r="Z30" s="108">
        <v>101</v>
      </c>
      <c r="AA30" s="109" t="s">
        <v>493</v>
      </c>
      <c r="AB30" s="110" t="s">
        <v>379</v>
      </c>
      <c r="AC30" s="104" t="s">
        <v>380</v>
      </c>
      <c r="AD30" s="98"/>
      <c r="AE30" s="98"/>
      <c r="AF30" s="98"/>
      <c r="AG30" s="114"/>
      <c r="AH30" s="112"/>
      <c r="AI30" s="113" t="str">
        <f t="shared" si="0"/>
        <v>06</v>
      </c>
      <c r="AJ30" s="113" t="str">
        <f t="shared" si="3"/>
        <v>03列04</v>
      </c>
      <c r="AK30" s="113" t="str">
        <f t="shared" si="1"/>
        <v>02</v>
      </c>
      <c r="AL30" s="113" t="str">
        <f t="shared" si="4"/>
        <v>122</v>
      </c>
      <c r="AM30" s="112"/>
      <c r="AN30" s="204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  <c r="IV30" s="115"/>
      <c r="IW30" s="115"/>
      <c r="IX30" s="115"/>
      <c r="IY30" s="115"/>
      <c r="IZ30" s="115"/>
      <c r="JA30" s="115"/>
      <c r="JB30" s="115"/>
      <c r="JC30" s="115"/>
      <c r="JD30" s="115"/>
    </row>
    <row r="31" spans="1:264" s="43" customFormat="1" ht="12">
      <c r="A31" s="98">
        <v>30</v>
      </c>
      <c r="B31" s="99" t="s">
        <v>494</v>
      </c>
      <c r="C31" s="99" t="s">
        <v>495</v>
      </c>
      <c r="D31" s="99" t="str">
        <f t="shared" si="2"/>
        <v>文件存储（网关）服务器-ZXCLOUD R5300 G4X</v>
      </c>
      <c r="E31" s="99" t="s">
        <v>94</v>
      </c>
      <c r="F31" s="101"/>
      <c r="G31" s="103">
        <v>151</v>
      </c>
      <c r="H31" s="104" t="s">
        <v>496</v>
      </c>
      <c r="I31" s="103"/>
      <c r="J31" s="104" t="s">
        <v>452</v>
      </c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6"/>
      <c r="X31" s="107"/>
      <c r="Y31" s="107"/>
      <c r="Z31" s="108">
        <v>101</v>
      </c>
      <c r="AA31" s="109" t="s">
        <v>497</v>
      </c>
      <c r="AB31" s="110" t="s">
        <v>379</v>
      </c>
      <c r="AC31" s="104" t="s">
        <v>380</v>
      </c>
      <c r="AD31" s="98"/>
      <c r="AE31" s="98"/>
      <c r="AF31" s="98"/>
      <c r="AG31" s="114"/>
      <c r="AH31" s="112"/>
      <c r="AI31" s="113" t="str">
        <f t="shared" si="0"/>
        <v>18</v>
      </c>
      <c r="AJ31" s="113" t="str">
        <f t="shared" si="3"/>
        <v>03列05</v>
      </c>
      <c r="AK31" s="113" t="str">
        <f t="shared" si="1"/>
        <v>02</v>
      </c>
      <c r="AL31" s="113" t="str">
        <f t="shared" si="4"/>
        <v>122</v>
      </c>
      <c r="AM31" s="112"/>
      <c r="AN31" s="20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  <c r="IV31" s="115"/>
      <c r="IW31" s="115"/>
      <c r="IX31" s="115"/>
      <c r="IY31" s="115"/>
      <c r="IZ31" s="115"/>
      <c r="JA31" s="115"/>
      <c r="JB31" s="115"/>
      <c r="JC31" s="115"/>
      <c r="JD31" s="115"/>
    </row>
    <row r="32" spans="1:264" s="43" customFormat="1" ht="12">
      <c r="A32" s="98">
        <v>31</v>
      </c>
      <c r="B32" s="99" t="s">
        <v>498</v>
      </c>
      <c r="C32" s="99" t="s">
        <v>499</v>
      </c>
      <c r="D32" s="99" t="str">
        <f t="shared" si="2"/>
        <v>文件存储（网关）服务器-ZXCLOUD R5300 G4X</v>
      </c>
      <c r="E32" s="99" t="s">
        <v>94</v>
      </c>
      <c r="F32" s="101"/>
      <c r="G32" s="103">
        <v>151</v>
      </c>
      <c r="H32" s="104" t="s">
        <v>500</v>
      </c>
      <c r="I32" s="103"/>
      <c r="J32" s="104" t="s">
        <v>452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6"/>
      <c r="X32" s="107"/>
      <c r="Y32" s="107"/>
      <c r="Z32" s="108">
        <v>101</v>
      </c>
      <c r="AA32" s="109" t="s">
        <v>501</v>
      </c>
      <c r="AB32" s="110" t="s">
        <v>379</v>
      </c>
      <c r="AC32" s="104" t="s">
        <v>380</v>
      </c>
      <c r="AD32" s="98"/>
      <c r="AE32" s="98"/>
      <c r="AF32" s="98"/>
      <c r="AG32" s="114"/>
      <c r="AH32" s="112"/>
      <c r="AI32" s="113" t="str">
        <f t="shared" si="0"/>
        <v>18</v>
      </c>
      <c r="AJ32" s="113" t="str">
        <f t="shared" si="3"/>
        <v>03列06</v>
      </c>
      <c r="AK32" s="113" t="str">
        <f t="shared" si="1"/>
        <v>02</v>
      </c>
      <c r="AL32" s="113" t="str">
        <f t="shared" si="4"/>
        <v>122</v>
      </c>
      <c r="AM32" s="112"/>
      <c r="AN32" s="204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  <c r="IV32" s="115"/>
      <c r="IW32" s="115"/>
      <c r="IX32" s="115"/>
      <c r="IY32" s="115"/>
      <c r="IZ32" s="115"/>
      <c r="JA32" s="115"/>
      <c r="JB32" s="115"/>
      <c r="JC32" s="115"/>
      <c r="JD32" s="115"/>
    </row>
    <row r="33" spans="1:264" s="43" customFormat="1" ht="12">
      <c r="A33" s="98">
        <v>32</v>
      </c>
      <c r="B33" s="99" t="s">
        <v>502</v>
      </c>
      <c r="C33" s="99" t="s">
        <v>503</v>
      </c>
      <c r="D33" s="99" t="str">
        <f t="shared" si="2"/>
        <v>文件存储（管理）服务器-ZXCLOUD R5300 G4X</v>
      </c>
      <c r="E33" s="99" t="s">
        <v>94</v>
      </c>
      <c r="F33" s="101"/>
      <c r="G33" s="103">
        <v>151</v>
      </c>
      <c r="H33" s="104" t="s">
        <v>504</v>
      </c>
      <c r="I33" s="103"/>
      <c r="J33" s="104" t="s">
        <v>452</v>
      </c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7"/>
      <c r="Y33" s="107"/>
      <c r="Z33" s="108">
        <v>101</v>
      </c>
      <c r="AA33" s="109" t="s">
        <v>505</v>
      </c>
      <c r="AB33" s="110" t="s">
        <v>379</v>
      </c>
      <c r="AC33" s="104" t="s">
        <v>380</v>
      </c>
      <c r="AD33" s="98"/>
      <c r="AE33" s="98"/>
      <c r="AF33" s="98"/>
      <c r="AG33" s="114"/>
      <c r="AH33" s="112"/>
      <c r="AI33" s="113" t="str">
        <f t="shared" si="0"/>
        <v>15</v>
      </c>
      <c r="AJ33" s="113" t="str">
        <f t="shared" si="3"/>
        <v>03列05</v>
      </c>
      <c r="AK33" s="113" t="str">
        <f t="shared" si="1"/>
        <v>02</v>
      </c>
      <c r="AL33" s="113" t="str">
        <f t="shared" si="4"/>
        <v>122</v>
      </c>
      <c r="AM33" s="112"/>
      <c r="AN33" s="204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  <c r="IW33" s="115"/>
      <c r="IX33" s="115"/>
      <c r="IY33" s="115"/>
      <c r="IZ33" s="115"/>
      <c r="JA33" s="115"/>
      <c r="JB33" s="115"/>
      <c r="JC33" s="115"/>
      <c r="JD33" s="115"/>
    </row>
    <row r="34" spans="1:264" s="43" customFormat="1" ht="12">
      <c r="A34" s="98">
        <v>33</v>
      </c>
      <c r="B34" s="99" t="s">
        <v>506</v>
      </c>
      <c r="C34" s="99" t="s">
        <v>507</v>
      </c>
      <c r="D34" s="99" t="str">
        <f t="shared" si="2"/>
        <v>文件存储（管理）服务器-ZXCLOUD R5300 G4X</v>
      </c>
      <c r="E34" s="99" t="s">
        <v>94</v>
      </c>
      <c r="F34" s="101"/>
      <c r="G34" s="103">
        <v>151</v>
      </c>
      <c r="H34" s="104" t="s">
        <v>508</v>
      </c>
      <c r="I34" s="103"/>
      <c r="J34" s="104" t="s">
        <v>452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6"/>
      <c r="X34" s="107"/>
      <c r="Y34" s="107"/>
      <c r="Z34" s="108">
        <v>101</v>
      </c>
      <c r="AA34" s="109" t="s">
        <v>509</v>
      </c>
      <c r="AB34" s="110" t="s">
        <v>379</v>
      </c>
      <c r="AC34" s="104" t="s">
        <v>380</v>
      </c>
      <c r="AD34" s="98"/>
      <c r="AE34" s="98"/>
      <c r="AF34" s="98"/>
      <c r="AG34" s="114"/>
      <c r="AH34" s="112"/>
      <c r="AI34" s="113" t="str">
        <f t="shared" si="0"/>
        <v>15</v>
      </c>
      <c r="AJ34" s="113" t="str">
        <f t="shared" si="3"/>
        <v>03列06</v>
      </c>
      <c r="AK34" s="113" t="str">
        <f t="shared" si="1"/>
        <v>02</v>
      </c>
      <c r="AL34" s="113" t="str">
        <f t="shared" si="4"/>
        <v>122</v>
      </c>
      <c r="AM34" s="112"/>
      <c r="AN34" s="204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  <c r="IW34" s="115"/>
      <c r="IX34" s="115"/>
      <c r="IY34" s="115"/>
      <c r="IZ34" s="115"/>
      <c r="JA34" s="115"/>
      <c r="JB34" s="115"/>
      <c r="JC34" s="115"/>
      <c r="JD34" s="115"/>
    </row>
    <row r="35" spans="1:264" s="43" customFormat="1" ht="12">
      <c r="A35" s="98">
        <v>34</v>
      </c>
      <c r="B35" s="99" t="s">
        <v>510</v>
      </c>
      <c r="C35" s="99" t="s">
        <v>511</v>
      </c>
      <c r="D35" s="99" t="str">
        <f t="shared" si="2"/>
        <v>文件存储（存储）服务器-ZXCLOUD R5300 G4X</v>
      </c>
      <c r="E35" s="99" t="s">
        <v>94</v>
      </c>
      <c r="F35" s="101"/>
      <c r="G35" s="103">
        <v>151</v>
      </c>
      <c r="H35" s="104" t="s">
        <v>512</v>
      </c>
      <c r="I35" s="103"/>
      <c r="J35" s="104" t="s">
        <v>452</v>
      </c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6"/>
      <c r="X35" s="107"/>
      <c r="Y35" s="107"/>
      <c r="Z35" s="108">
        <v>101</v>
      </c>
      <c r="AA35" s="109" t="s">
        <v>513</v>
      </c>
      <c r="AB35" s="110" t="s">
        <v>379</v>
      </c>
      <c r="AC35" s="104" t="s">
        <v>380</v>
      </c>
      <c r="AD35" s="98"/>
      <c r="AE35" s="98"/>
      <c r="AF35" s="98"/>
      <c r="AG35" s="114"/>
      <c r="AH35" s="112"/>
      <c r="AI35" s="113" t="str">
        <f t="shared" si="0"/>
        <v>12</v>
      </c>
      <c r="AJ35" s="113" t="str">
        <f t="shared" si="3"/>
        <v>03列05</v>
      </c>
      <c r="AK35" s="113" t="str">
        <f t="shared" si="1"/>
        <v>02</v>
      </c>
      <c r="AL35" s="113" t="str">
        <f t="shared" si="4"/>
        <v>122</v>
      </c>
      <c r="AM35" s="112"/>
      <c r="AN35" s="20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  <c r="IW35" s="115"/>
      <c r="IX35" s="115"/>
      <c r="IY35" s="115"/>
      <c r="IZ35" s="115"/>
      <c r="JA35" s="115"/>
      <c r="JB35" s="115"/>
      <c r="JC35" s="115"/>
      <c r="JD35" s="115"/>
    </row>
    <row r="36" spans="1:264" s="43" customFormat="1" ht="12">
      <c r="A36" s="98">
        <v>35</v>
      </c>
      <c r="B36" s="99" t="s">
        <v>514</v>
      </c>
      <c r="C36" s="99" t="s">
        <v>515</v>
      </c>
      <c r="D36" s="99" t="str">
        <f t="shared" si="2"/>
        <v>文件存储（存储）服务器-ZXCLOUD R5300 G4X</v>
      </c>
      <c r="E36" s="99" t="s">
        <v>94</v>
      </c>
      <c r="F36" s="101"/>
      <c r="G36" s="103">
        <v>151</v>
      </c>
      <c r="H36" s="104" t="s">
        <v>516</v>
      </c>
      <c r="I36" s="103"/>
      <c r="J36" s="104" t="s">
        <v>452</v>
      </c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6"/>
      <c r="X36" s="107"/>
      <c r="Y36" s="107"/>
      <c r="Z36" s="108">
        <v>101</v>
      </c>
      <c r="AA36" s="109" t="s">
        <v>517</v>
      </c>
      <c r="AB36" s="110" t="s">
        <v>379</v>
      </c>
      <c r="AC36" s="104" t="s">
        <v>380</v>
      </c>
      <c r="AD36" s="98"/>
      <c r="AE36" s="98"/>
      <c r="AF36" s="98"/>
      <c r="AG36" s="114"/>
      <c r="AH36" s="112"/>
      <c r="AI36" s="113" t="str">
        <f t="shared" si="0"/>
        <v>06</v>
      </c>
      <c r="AJ36" s="113" t="str">
        <f t="shared" si="3"/>
        <v>03列06</v>
      </c>
      <c r="AK36" s="113" t="str">
        <f t="shared" si="1"/>
        <v>02</v>
      </c>
      <c r="AL36" s="113" t="str">
        <f t="shared" si="4"/>
        <v>122</v>
      </c>
      <c r="AM36" s="112"/>
      <c r="AN36" s="204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  <c r="IV36" s="115"/>
      <c r="IW36" s="115"/>
      <c r="IX36" s="115"/>
      <c r="IY36" s="115"/>
      <c r="IZ36" s="115"/>
      <c r="JA36" s="115"/>
      <c r="JB36" s="115"/>
      <c r="JC36" s="115"/>
      <c r="JD36" s="115"/>
    </row>
    <row r="37" spans="1:264" s="43" customFormat="1" ht="12">
      <c r="A37" s="98">
        <v>36</v>
      </c>
      <c r="B37" s="99" t="s">
        <v>518</v>
      </c>
      <c r="C37" s="99" t="s">
        <v>519</v>
      </c>
      <c r="D37" s="99" t="str">
        <f t="shared" si="2"/>
        <v>文件存储（存储）服务器-ZXCLOUD R5300 G4X</v>
      </c>
      <c r="E37" s="99" t="s">
        <v>94</v>
      </c>
      <c r="F37" s="101"/>
      <c r="G37" s="103">
        <v>151</v>
      </c>
      <c r="H37" s="104" t="s">
        <v>520</v>
      </c>
      <c r="I37" s="103"/>
      <c r="J37" s="104" t="s">
        <v>452</v>
      </c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6"/>
      <c r="X37" s="107"/>
      <c r="Y37" s="107"/>
      <c r="Z37" s="108">
        <v>101</v>
      </c>
      <c r="AA37" s="109" t="s">
        <v>521</v>
      </c>
      <c r="AB37" s="110" t="s">
        <v>379</v>
      </c>
      <c r="AC37" s="104" t="s">
        <v>380</v>
      </c>
      <c r="AD37" s="98"/>
      <c r="AE37" s="98"/>
      <c r="AF37" s="98"/>
      <c r="AG37" s="114"/>
      <c r="AH37" s="112"/>
      <c r="AI37" s="113" t="str">
        <f t="shared" si="0"/>
        <v>09</v>
      </c>
      <c r="AJ37" s="113" t="str">
        <f t="shared" si="3"/>
        <v>03列06</v>
      </c>
      <c r="AK37" s="113" t="str">
        <f t="shared" si="1"/>
        <v>02</v>
      </c>
      <c r="AL37" s="113" t="str">
        <f t="shared" si="4"/>
        <v>122</v>
      </c>
      <c r="AM37" s="112"/>
      <c r="AN37" s="204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</row>
    <row r="38" spans="1:264" s="43" customFormat="1" ht="12">
      <c r="A38" s="98">
        <v>37</v>
      </c>
      <c r="B38" s="99" t="s">
        <v>522</v>
      </c>
      <c r="C38" s="99" t="s">
        <v>523</v>
      </c>
      <c r="D38" s="99" t="str">
        <f t="shared" si="2"/>
        <v>文件存储（存储）服务器-ZXCLOUD R5300 G4X</v>
      </c>
      <c r="E38" s="99" t="s">
        <v>94</v>
      </c>
      <c r="F38" s="101"/>
      <c r="G38" s="103">
        <v>151</v>
      </c>
      <c r="H38" s="104" t="s">
        <v>524</v>
      </c>
      <c r="I38" s="103"/>
      <c r="J38" s="104" t="s">
        <v>452</v>
      </c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6"/>
      <c r="X38" s="107"/>
      <c r="Y38" s="107"/>
      <c r="Z38" s="108">
        <v>101</v>
      </c>
      <c r="AA38" s="109" t="s">
        <v>525</v>
      </c>
      <c r="AB38" s="110" t="s">
        <v>379</v>
      </c>
      <c r="AC38" s="104" t="s">
        <v>380</v>
      </c>
      <c r="AD38" s="98"/>
      <c r="AE38" s="98"/>
      <c r="AF38" s="98"/>
      <c r="AG38" s="114"/>
      <c r="AH38" s="112"/>
      <c r="AI38" s="113" t="str">
        <f t="shared" si="0"/>
        <v>12</v>
      </c>
      <c r="AJ38" s="113" t="str">
        <f t="shared" si="3"/>
        <v>03列06</v>
      </c>
      <c r="AK38" s="113" t="str">
        <f t="shared" si="1"/>
        <v>02</v>
      </c>
      <c r="AL38" s="113" t="str">
        <f t="shared" si="4"/>
        <v>122</v>
      </c>
      <c r="AM38" s="112"/>
      <c r="AN38" s="204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</row>
    <row r="39" spans="1:264" s="43" customFormat="1" ht="12">
      <c r="A39" s="98">
        <v>38</v>
      </c>
      <c r="B39" s="99" t="s">
        <v>526</v>
      </c>
      <c r="C39" s="99" t="s">
        <v>527</v>
      </c>
      <c r="D39" s="99" t="str">
        <f t="shared" si="2"/>
        <v>网元服务器-ZXCLOUD R5300 G4X</v>
      </c>
      <c r="E39" s="99" t="s">
        <v>94</v>
      </c>
      <c r="F39" s="101"/>
      <c r="G39" s="103">
        <v>150</v>
      </c>
      <c r="H39" s="104" t="s">
        <v>528</v>
      </c>
      <c r="I39" s="103"/>
      <c r="J39" s="104" t="s">
        <v>377</v>
      </c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6"/>
      <c r="X39" s="107"/>
      <c r="Y39" s="107"/>
      <c r="Z39" s="108">
        <v>101</v>
      </c>
      <c r="AA39" s="109" t="s">
        <v>529</v>
      </c>
      <c r="AB39" s="110" t="s">
        <v>379</v>
      </c>
      <c r="AC39" s="104" t="s">
        <v>380</v>
      </c>
      <c r="AD39" s="98"/>
      <c r="AE39" s="98"/>
      <c r="AF39" s="98"/>
      <c r="AG39" s="114"/>
      <c r="AH39" s="112"/>
      <c r="AI39" s="113" t="str">
        <f t="shared" si="0"/>
        <v>06</v>
      </c>
      <c r="AJ39" s="113" t="str">
        <f t="shared" si="3"/>
        <v>03列07</v>
      </c>
      <c r="AK39" s="113" t="str">
        <f t="shared" si="1"/>
        <v>02</v>
      </c>
      <c r="AL39" s="113" t="str">
        <f t="shared" si="4"/>
        <v>122</v>
      </c>
      <c r="AM39" s="112"/>
      <c r="AN39" s="20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  <c r="IV39" s="115"/>
      <c r="IW39" s="115"/>
      <c r="IX39" s="115"/>
      <c r="IY39" s="115"/>
      <c r="IZ39" s="115"/>
      <c r="JA39" s="115"/>
      <c r="JB39" s="115"/>
      <c r="JC39" s="115"/>
      <c r="JD39" s="115"/>
    </row>
    <row r="40" spans="1:264" s="43" customFormat="1" ht="12">
      <c r="A40" s="98">
        <v>39</v>
      </c>
      <c r="B40" s="99" t="s">
        <v>530</v>
      </c>
      <c r="C40" s="99" t="s">
        <v>531</v>
      </c>
      <c r="D40" s="99" t="str">
        <f t="shared" si="2"/>
        <v>网元服务器-ZXCLOUD R5300 G4X</v>
      </c>
      <c r="E40" s="99" t="s">
        <v>94</v>
      </c>
      <c r="F40" s="101"/>
      <c r="G40" s="103">
        <v>150</v>
      </c>
      <c r="H40" s="104" t="s">
        <v>532</v>
      </c>
      <c r="I40" s="103"/>
      <c r="J40" s="104" t="s">
        <v>377</v>
      </c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6"/>
      <c r="X40" s="107"/>
      <c r="Y40" s="107"/>
      <c r="Z40" s="108">
        <v>101</v>
      </c>
      <c r="AA40" s="109" t="s">
        <v>533</v>
      </c>
      <c r="AB40" s="110" t="s">
        <v>379</v>
      </c>
      <c r="AC40" s="104" t="s">
        <v>380</v>
      </c>
      <c r="AD40" s="98"/>
      <c r="AE40" s="98"/>
      <c r="AF40" s="98"/>
      <c r="AG40" s="114"/>
      <c r="AH40" s="112"/>
      <c r="AI40" s="113" t="str">
        <f t="shared" si="0"/>
        <v>09</v>
      </c>
      <c r="AJ40" s="113" t="str">
        <f t="shared" si="3"/>
        <v>03列07</v>
      </c>
      <c r="AK40" s="113" t="str">
        <f t="shared" si="1"/>
        <v>02</v>
      </c>
      <c r="AL40" s="113" t="str">
        <f t="shared" si="4"/>
        <v>122</v>
      </c>
      <c r="AM40" s="112"/>
      <c r="AN40" s="204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  <c r="IV40" s="115"/>
      <c r="IW40" s="115"/>
      <c r="IX40" s="115"/>
      <c r="IY40" s="115"/>
      <c r="IZ40" s="115"/>
      <c r="JA40" s="115"/>
      <c r="JB40" s="115"/>
      <c r="JC40" s="115"/>
      <c r="JD40" s="115"/>
    </row>
    <row r="41" spans="1:264" s="43" customFormat="1" ht="12">
      <c r="A41" s="98">
        <v>40</v>
      </c>
      <c r="B41" s="99" t="s">
        <v>534</v>
      </c>
      <c r="C41" s="99" t="s">
        <v>535</v>
      </c>
      <c r="D41" s="99" t="str">
        <f t="shared" si="2"/>
        <v>网元服务器-ZXCLOUD R5300 G4X</v>
      </c>
      <c r="E41" s="99" t="s">
        <v>94</v>
      </c>
      <c r="F41" s="101"/>
      <c r="G41" s="103">
        <v>150</v>
      </c>
      <c r="H41" s="104" t="s">
        <v>536</v>
      </c>
      <c r="I41" s="103"/>
      <c r="J41" s="104" t="s">
        <v>377</v>
      </c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6"/>
      <c r="X41" s="107"/>
      <c r="Y41" s="107"/>
      <c r="Z41" s="108">
        <v>101</v>
      </c>
      <c r="AA41" s="109" t="s">
        <v>537</v>
      </c>
      <c r="AB41" s="110" t="s">
        <v>379</v>
      </c>
      <c r="AC41" s="104" t="s">
        <v>380</v>
      </c>
      <c r="AD41" s="98"/>
      <c r="AE41" s="98"/>
      <c r="AF41" s="98"/>
      <c r="AG41" s="114"/>
      <c r="AH41" s="112"/>
      <c r="AI41" s="113" t="str">
        <f t="shared" si="0"/>
        <v>06</v>
      </c>
      <c r="AJ41" s="113" t="str">
        <f t="shared" si="3"/>
        <v>03列08</v>
      </c>
      <c r="AK41" s="113" t="str">
        <f t="shared" si="1"/>
        <v>02</v>
      </c>
      <c r="AL41" s="113" t="str">
        <f t="shared" si="4"/>
        <v>122</v>
      </c>
      <c r="AM41" s="112"/>
      <c r="AN41" s="204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  <c r="IV41" s="115"/>
      <c r="IW41" s="115"/>
      <c r="IX41" s="115"/>
      <c r="IY41" s="115"/>
      <c r="IZ41" s="115"/>
      <c r="JA41" s="115"/>
      <c r="JB41" s="115"/>
      <c r="JC41" s="115"/>
      <c r="JD41" s="115"/>
    </row>
    <row r="42" spans="1:264" s="43" customFormat="1" ht="12">
      <c r="A42" s="98">
        <v>41</v>
      </c>
      <c r="B42" s="99" t="s">
        <v>538</v>
      </c>
      <c r="C42" s="99" t="s">
        <v>539</v>
      </c>
      <c r="D42" s="99" t="str">
        <f t="shared" si="2"/>
        <v>网元服务器-ZXCLOUD R5300 G4X</v>
      </c>
      <c r="E42" s="99" t="s">
        <v>94</v>
      </c>
      <c r="F42" s="101"/>
      <c r="G42" s="103">
        <v>150</v>
      </c>
      <c r="H42" s="104" t="s">
        <v>540</v>
      </c>
      <c r="I42" s="103"/>
      <c r="J42" s="104" t="s">
        <v>377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6"/>
      <c r="X42" s="107"/>
      <c r="Y42" s="107"/>
      <c r="Z42" s="108">
        <v>101</v>
      </c>
      <c r="AA42" s="109" t="s">
        <v>541</v>
      </c>
      <c r="AB42" s="110" t="s">
        <v>379</v>
      </c>
      <c r="AC42" s="104" t="s">
        <v>380</v>
      </c>
      <c r="AD42" s="98"/>
      <c r="AE42" s="98"/>
      <c r="AF42" s="98"/>
      <c r="AG42" s="114"/>
      <c r="AH42" s="112"/>
      <c r="AI42" s="113" t="str">
        <f t="shared" si="0"/>
        <v>09</v>
      </c>
      <c r="AJ42" s="113" t="str">
        <f t="shared" si="3"/>
        <v>03列08</v>
      </c>
      <c r="AK42" s="113" t="str">
        <f t="shared" si="1"/>
        <v>02</v>
      </c>
      <c r="AL42" s="113" t="str">
        <f t="shared" si="4"/>
        <v>122</v>
      </c>
      <c r="AM42" s="112"/>
      <c r="AN42" s="204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  <c r="IV42" s="115"/>
      <c r="IW42" s="115"/>
      <c r="IX42" s="115"/>
      <c r="IY42" s="115"/>
      <c r="IZ42" s="115"/>
      <c r="JA42" s="115"/>
      <c r="JB42" s="115"/>
      <c r="JC42" s="115"/>
      <c r="JD42" s="115"/>
    </row>
    <row r="43" spans="1:264" s="43" customFormat="1" ht="12">
      <c r="A43" s="98">
        <v>42</v>
      </c>
      <c r="B43" s="99" t="s">
        <v>542</v>
      </c>
      <c r="C43" s="99" t="s">
        <v>543</v>
      </c>
      <c r="D43" s="99" t="str">
        <f t="shared" si="2"/>
        <v>管理服务器-ZXCLOUD R5300 G4X</v>
      </c>
      <c r="E43" s="99" t="s">
        <v>94</v>
      </c>
      <c r="F43" s="101"/>
      <c r="G43" s="103">
        <v>150</v>
      </c>
      <c r="H43" s="104" t="s">
        <v>544</v>
      </c>
      <c r="I43" s="103"/>
      <c r="J43" s="104" t="s">
        <v>377</v>
      </c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6"/>
      <c r="X43" s="107"/>
      <c r="Y43" s="107"/>
      <c r="Z43" s="108">
        <v>101</v>
      </c>
      <c r="AA43" s="109" t="s">
        <v>545</v>
      </c>
      <c r="AB43" s="110" t="s">
        <v>379</v>
      </c>
      <c r="AC43" s="104" t="s">
        <v>380</v>
      </c>
      <c r="AD43" s="98"/>
      <c r="AE43" s="98"/>
      <c r="AF43" s="98"/>
      <c r="AG43" s="114"/>
      <c r="AH43" s="112"/>
      <c r="AI43" s="113" t="str">
        <f t="shared" si="0"/>
        <v>12</v>
      </c>
      <c r="AJ43" s="113" t="str">
        <f t="shared" si="3"/>
        <v>03列07</v>
      </c>
      <c r="AK43" s="113" t="str">
        <f t="shared" si="1"/>
        <v>02</v>
      </c>
      <c r="AL43" s="113" t="str">
        <f t="shared" si="4"/>
        <v>122</v>
      </c>
      <c r="AM43" s="112"/>
      <c r="AN43" s="20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  <c r="IV43" s="115"/>
      <c r="IW43" s="115"/>
      <c r="IX43" s="115"/>
      <c r="IY43" s="115"/>
      <c r="IZ43" s="115"/>
      <c r="JA43" s="115"/>
      <c r="JB43" s="115"/>
      <c r="JC43" s="115"/>
      <c r="JD43" s="115"/>
    </row>
    <row r="44" spans="1:264" s="43" customFormat="1" ht="12">
      <c r="A44" s="98">
        <v>43</v>
      </c>
      <c r="B44" s="99" t="s">
        <v>546</v>
      </c>
      <c r="C44" s="99" t="s">
        <v>547</v>
      </c>
      <c r="D44" s="99" t="str">
        <f t="shared" si="2"/>
        <v>管理服务器-ZXCLOUD R5300 G4X</v>
      </c>
      <c r="E44" s="99" t="s">
        <v>94</v>
      </c>
      <c r="F44" s="101"/>
      <c r="G44" s="103">
        <v>150</v>
      </c>
      <c r="H44" s="104" t="s">
        <v>548</v>
      </c>
      <c r="I44" s="103"/>
      <c r="J44" s="104" t="s">
        <v>377</v>
      </c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6"/>
      <c r="X44" s="107"/>
      <c r="Y44" s="107"/>
      <c r="Z44" s="108">
        <v>101</v>
      </c>
      <c r="AA44" s="109" t="s">
        <v>549</v>
      </c>
      <c r="AB44" s="110" t="s">
        <v>379</v>
      </c>
      <c r="AC44" s="104" t="s">
        <v>380</v>
      </c>
      <c r="AD44" s="98"/>
      <c r="AE44" s="98"/>
      <c r="AF44" s="98"/>
      <c r="AG44" s="114"/>
      <c r="AH44" s="112"/>
      <c r="AI44" s="113" t="str">
        <f t="shared" si="0"/>
        <v>15</v>
      </c>
      <c r="AJ44" s="113" t="str">
        <f t="shared" si="3"/>
        <v>03列07</v>
      </c>
      <c r="AK44" s="113" t="str">
        <f t="shared" si="1"/>
        <v>02</v>
      </c>
      <c r="AL44" s="113" t="str">
        <f t="shared" si="4"/>
        <v>122</v>
      </c>
      <c r="AM44" s="112"/>
      <c r="AN44" s="204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  <c r="IV44" s="115"/>
      <c r="IW44" s="115"/>
      <c r="IX44" s="115"/>
      <c r="IY44" s="115"/>
      <c r="IZ44" s="115"/>
      <c r="JA44" s="115"/>
      <c r="JB44" s="115"/>
      <c r="JC44" s="115"/>
      <c r="JD44" s="115"/>
    </row>
    <row r="45" spans="1:264" s="43" customFormat="1" ht="12">
      <c r="A45" s="98">
        <v>44</v>
      </c>
      <c r="B45" s="99" t="s">
        <v>550</v>
      </c>
      <c r="C45" s="99" t="s">
        <v>551</v>
      </c>
      <c r="D45" s="99" t="str">
        <f t="shared" si="2"/>
        <v>管理服务器-ZXCLOUD R5300 G4X</v>
      </c>
      <c r="E45" s="99" t="s">
        <v>94</v>
      </c>
      <c r="F45" s="101"/>
      <c r="G45" s="103">
        <v>150</v>
      </c>
      <c r="H45" s="104" t="s">
        <v>552</v>
      </c>
      <c r="I45" s="103"/>
      <c r="J45" s="104" t="s">
        <v>377</v>
      </c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6"/>
      <c r="X45" s="107"/>
      <c r="Y45" s="107"/>
      <c r="Z45" s="108">
        <v>101</v>
      </c>
      <c r="AA45" s="109" t="s">
        <v>553</v>
      </c>
      <c r="AB45" s="110" t="s">
        <v>379</v>
      </c>
      <c r="AC45" s="104" t="s">
        <v>380</v>
      </c>
      <c r="AD45" s="98"/>
      <c r="AE45" s="98"/>
      <c r="AF45" s="98"/>
      <c r="AG45" s="114"/>
      <c r="AH45" s="112"/>
      <c r="AI45" s="113" t="str">
        <f t="shared" si="0"/>
        <v>12</v>
      </c>
      <c r="AJ45" s="113" t="str">
        <f t="shared" si="3"/>
        <v>03列08</v>
      </c>
      <c r="AK45" s="113" t="str">
        <f t="shared" si="1"/>
        <v>02</v>
      </c>
      <c r="AL45" s="113" t="str">
        <f t="shared" si="4"/>
        <v>122</v>
      </c>
      <c r="AM45" s="112"/>
      <c r="AN45" s="204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  <c r="IV45" s="115"/>
      <c r="IW45" s="115"/>
      <c r="IX45" s="115"/>
      <c r="IY45" s="115"/>
      <c r="IZ45" s="115"/>
      <c r="JA45" s="115"/>
      <c r="JB45" s="115"/>
      <c r="JC45" s="115"/>
      <c r="JD45" s="115"/>
    </row>
    <row r="46" spans="1:264" s="43" customFormat="1" ht="12">
      <c r="A46" s="98">
        <v>45</v>
      </c>
      <c r="B46" s="99" t="s">
        <v>554</v>
      </c>
      <c r="C46" s="99" t="s">
        <v>555</v>
      </c>
      <c r="D46" s="99" t="str">
        <f t="shared" si="2"/>
        <v>管理服务器-ZXCLOUD R5300 G4X</v>
      </c>
      <c r="E46" s="99" t="s">
        <v>94</v>
      </c>
      <c r="F46" s="101"/>
      <c r="G46" s="103">
        <v>150</v>
      </c>
      <c r="H46" s="104" t="s">
        <v>556</v>
      </c>
      <c r="I46" s="103"/>
      <c r="J46" s="104" t="s">
        <v>377</v>
      </c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6"/>
      <c r="X46" s="107"/>
      <c r="Y46" s="107"/>
      <c r="Z46" s="108">
        <v>101</v>
      </c>
      <c r="AA46" s="109" t="s">
        <v>557</v>
      </c>
      <c r="AB46" s="110" t="s">
        <v>379</v>
      </c>
      <c r="AC46" s="104" t="s">
        <v>380</v>
      </c>
      <c r="AD46" s="98"/>
      <c r="AE46" s="98"/>
      <c r="AF46" s="98"/>
      <c r="AG46" s="114"/>
      <c r="AH46" s="112"/>
      <c r="AI46" s="113" t="str">
        <f t="shared" si="0"/>
        <v>15</v>
      </c>
      <c r="AJ46" s="113" t="str">
        <f t="shared" si="3"/>
        <v>03列08</v>
      </c>
      <c r="AK46" s="113" t="str">
        <f t="shared" si="1"/>
        <v>02</v>
      </c>
      <c r="AL46" s="113" t="str">
        <f t="shared" si="4"/>
        <v>122</v>
      </c>
      <c r="AM46" s="112"/>
      <c r="AN46" s="204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  <c r="IV46" s="115"/>
      <c r="IW46" s="115"/>
      <c r="IX46" s="115"/>
      <c r="IY46" s="115"/>
      <c r="IZ46" s="115"/>
      <c r="JA46" s="115"/>
      <c r="JB46" s="115"/>
      <c r="JC46" s="115"/>
      <c r="JD46" s="115"/>
    </row>
    <row r="47" spans="1:264" s="43" customFormat="1" ht="12">
      <c r="A47" s="98">
        <v>46</v>
      </c>
      <c r="B47" s="99" t="s">
        <v>558</v>
      </c>
      <c r="C47" s="99" t="s">
        <v>559</v>
      </c>
      <c r="D47" s="99" t="str">
        <f t="shared" si="2"/>
        <v>抗DDOS服务器-ZXCLOUD R5300 G4X</v>
      </c>
      <c r="E47" s="99" t="s">
        <v>94</v>
      </c>
      <c r="F47" s="101"/>
      <c r="G47" s="103">
        <v>150</v>
      </c>
      <c r="H47" s="104" t="s">
        <v>560</v>
      </c>
      <c r="I47" s="103"/>
      <c r="J47" s="104" t="s">
        <v>560</v>
      </c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6"/>
      <c r="X47" s="107"/>
      <c r="Y47" s="107"/>
      <c r="Z47" s="108">
        <v>101</v>
      </c>
      <c r="AA47" s="109" t="s">
        <v>561</v>
      </c>
      <c r="AB47" s="110" t="s">
        <v>379</v>
      </c>
      <c r="AC47" s="104" t="s">
        <v>380</v>
      </c>
      <c r="AD47" s="98"/>
      <c r="AE47" s="98"/>
      <c r="AF47" s="98"/>
      <c r="AG47" s="114"/>
      <c r="AH47" s="112"/>
      <c r="AI47" s="113" t="str">
        <f t="shared" si="0"/>
        <v>15</v>
      </c>
      <c r="AJ47" s="113" t="str">
        <f t="shared" si="3"/>
        <v>04列08</v>
      </c>
      <c r="AK47" s="113" t="str">
        <f t="shared" si="1"/>
        <v>02</v>
      </c>
      <c r="AL47" s="113" t="str">
        <f t="shared" si="4"/>
        <v>122</v>
      </c>
      <c r="AM47" s="112"/>
      <c r="AN47" s="20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  <c r="IV47" s="115"/>
      <c r="IW47" s="115"/>
      <c r="IX47" s="115"/>
      <c r="IY47" s="115"/>
      <c r="IZ47" s="115"/>
      <c r="JA47" s="115"/>
      <c r="JB47" s="115"/>
      <c r="JC47" s="115"/>
      <c r="JD47" s="115"/>
    </row>
    <row r="48" spans="1:264" s="43" customFormat="1" ht="12">
      <c r="A48" s="98">
        <v>47</v>
      </c>
      <c r="B48" s="99" t="s">
        <v>562</v>
      </c>
      <c r="C48" s="99" t="s">
        <v>563</v>
      </c>
      <c r="D48" s="99" t="str">
        <f t="shared" si="2"/>
        <v>抗DDOS服务器-ZXCLOUD R5300 G4X</v>
      </c>
      <c r="E48" s="99" t="s">
        <v>94</v>
      </c>
      <c r="F48" s="101"/>
      <c r="G48" s="103">
        <v>150</v>
      </c>
      <c r="H48" s="104" t="s">
        <v>560</v>
      </c>
      <c r="I48" s="103"/>
      <c r="J48" s="104" t="s">
        <v>560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6"/>
      <c r="X48" s="107"/>
      <c r="Y48" s="107"/>
      <c r="Z48" s="108">
        <v>101</v>
      </c>
      <c r="AA48" s="109" t="s">
        <v>564</v>
      </c>
      <c r="AB48" s="110" t="s">
        <v>379</v>
      </c>
      <c r="AC48" s="104" t="s">
        <v>380</v>
      </c>
      <c r="AD48" s="98"/>
      <c r="AE48" s="98"/>
      <c r="AF48" s="98"/>
      <c r="AG48" s="114"/>
      <c r="AH48" s="112"/>
      <c r="AI48" s="113" t="str">
        <f t="shared" si="0"/>
        <v>15</v>
      </c>
      <c r="AJ48" s="113" t="str">
        <f t="shared" si="3"/>
        <v>04列09</v>
      </c>
      <c r="AK48" s="113" t="str">
        <f t="shared" si="1"/>
        <v>02</v>
      </c>
      <c r="AL48" s="113" t="str">
        <f t="shared" si="4"/>
        <v>122</v>
      </c>
      <c r="AM48" s="112"/>
      <c r="AN48" s="204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  <c r="IV48" s="115"/>
      <c r="IW48" s="115"/>
      <c r="IX48" s="115"/>
      <c r="IY48" s="115"/>
      <c r="IZ48" s="115"/>
      <c r="JA48" s="115"/>
      <c r="JB48" s="115"/>
      <c r="JC48" s="115"/>
      <c r="JD48" s="115"/>
    </row>
    <row r="49" spans="1:264" s="43" customFormat="1" ht="12">
      <c r="A49" s="98">
        <v>48</v>
      </c>
      <c r="B49" s="99" t="s">
        <v>565</v>
      </c>
      <c r="C49" s="99" t="s">
        <v>566</v>
      </c>
      <c r="D49" s="99" t="str">
        <f t="shared" si="2"/>
        <v>抗DDOS服务器-ZXCLOUD R5300 G4X</v>
      </c>
      <c r="E49" s="99" t="s">
        <v>94</v>
      </c>
      <c r="F49" s="101"/>
      <c r="G49" s="103">
        <v>150</v>
      </c>
      <c r="H49" s="104" t="s">
        <v>560</v>
      </c>
      <c r="I49" s="103"/>
      <c r="J49" s="104" t="s">
        <v>560</v>
      </c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6"/>
      <c r="X49" s="107"/>
      <c r="Y49" s="107"/>
      <c r="Z49" s="108">
        <v>101</v>
      </c>
      <c r="AA49" s="109" t="s">
        <v>567</v>
      </c>
      <c r="AB49" s="110" t="s">
        <v>379</v>
      </c>
      <c r="AC49" s="104" t="s">
        <v>380</v>
      </c>
      <c r="AD49" s="98"/>
      <c r="AE49" s="98"/>
      <c r="AF49" s="98"/>
      <c r="AG49" s="114"/>
      <c r="AH49" s="112"/>
      <c r="AI49" s="113" t="str">
        <f t="shared" si="0"/>
        <v>15</v>
      </c>
      <c r="AJ49" s="113" t="str">
        <f t="shared" si="3"/>
        <v>04列10</v>
      </c>
      <c r="AK49" s="113" t="str">
        <f t="shared" si="1"/>
        <v>02</v>
      </c>
      <c r="AL49" s="113" t="str">
        <f t="shared" si="4"/>
        <v>122</v>
      </c>
      <c r="AM49" s="112"/>
      <c r="AN49" s="204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  <c r="IV49" s="115"/>
      <c r="IW49" s="115"/>
      <c r="IX49" s="115"/>
      <c r="IY49" s="115"/>
      <c r="IZ49" s="115"/>
      <c r="JA49" s="115"/>
      <c r="JB49" s="115"/>
      <c r="JC49" s="115"/>
      <c r="JD49" s="115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6"/>
  <sheetViews>
    <sheetView workbookViewId="0">
      <selection activeCell="T4" sqref="T4"/>
    </sheetView>
  </sheetViews>
  <sheetFormatPr defaultColWidth="8.875" defaultRowHeight="13.5"/>
  <cols>
    <col min="1" max="16384" width="8.875" style="20"/>
  </cols>
  <sheetData>
    <row r="1" spans="1:29" s="66" customFormat="1" ht="14.25" customHeight="1">
      <c r="A1" s="217" t="s">
        <v>568</v>
      </c>
      <c r="B1" s="217"/>
      <c r="C1" s="217"/>
      <c r="D1" s="217"/>
      <c r="E1" s="217"/>
      <c r="F1" s="217"/>
      <c r="G1" s="217"/>
      <c r="H1" s="217"/>
      <c r="I1" s="218" t="s">
        <v>569</v>
      </c>
      <c r="J1" s="218"/>
      <c r="K1" s="219"/>
      <c r="L1" s="218"/>
      <c r="M1" s="218"/>
      <c r="N1" s="220" t="s">
        <v>570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1:29" s="66" customFormat="1" ht="21">
      <c r="A2" s="67" t="s">
        <v>37</v>
      </c>
      <c r="B2" s="68" t="s">
        <v>571</v>
      </c>
      <c r="C2" s="68" t="s">
        <v>572</v>
      </c>
      <c r="D2" s="68" t="s">
        <v>573</v>
      </c>
      <c r="E2" s="69" t="s">
        <v>574</v>
      </c>
      <c r="F2" s="69" t="s">
        <v>575</v>
      </c>
      <c r="G2" s="69" t="s">
        <v>576</v>
      </c>
      <c r="H2" s="69" t="s">
        <v>577</v>
      </c>
      <c r="I2" s="69" t="s">
        <v>578</v>
      </c>
      <c r="J2" s="69" t="s">
        <v>579</v>
      </c>
      <c r="K2" s="71" t="s">
        <v>580</v>
      </c>
      <c r="L2" s="69" t="s">
        <v>581</v>
      </c>
      <c r="M2" s="69" t="s">
        <v>582</v>
      </c>
      <c r="N2" s="72" t="s">
        <v>583</v>
      </c>
      <c r="O2" s="73" t="s">
        <v>584</v>
      </c>
      <c r="P2" s="72" t="s">
        <v>585</v>
      </c>
      <c r="Q2" s="72" t="s">
        <v>586</v>
      </c>
      <c r="R2" s="72" t="s">
        <v>587</v>
      </c>
      <c r="S2" s="72" t="s">
        <v>588</v>
      </c>
      <c r="T2" s="72" t="s">
        <v>589</v>
      </c>
      <c r="U2" s="78" t="s">
        <v>590</v>
      </c>
      <c r="V2" s="78" t="s">
        <v>591</v>
      </c>
      <c r="W2" s="79" t="s">
        <v>592</v>
      </c>
      <c r="X2" s="78" t="s">
        <v>593</v>
      </c>
      <c r="Y2" s="72" t="s">
        <v>594</v>
      </c>
      <c r="Z2" s="83" t="s">
        <v>595</v>
      </c>
      <c r="AA2" s="72" t="s">
        <v>596</v>
      </c>
      <c r="AB2" s="78" t="s">
        <v>597</v>
      </c>
      <c r="AC2" s="84" t="s">
        <v>598</v>
      </c>
    </row>
    <row r="3" spans="1:29" s="66" customFormat="1" ht="52.5">
      <c r="A3" s="70" t="str">
        <f>项目信息!C5</f>
        <v>郑州3</v>
      </c>
      <c r="B3" s="70" t="str">
        <f>项目信息!C6</f>
        <v>河南</v>
      </c>
      <c r="C3" s="70" t="str">
        <f>项目信息!C7</f>
        <v>郑州</v>
      </c>
      <c r="D3" s="70" t="str">
        <f>项目信息!C14</f>
        <v>郑州市高新区枢纽楼数据中心{site_name}机房</v>
      </c>
      <c r="E3" s="70" t="s">
        <v>599</v>
      </c>
      <c r="F3" s="70" t="s">
        <v>600</v>
      </c>
      <c r="G3" s="70" t="s">
        <v>601</v>
      </c>
      <c r="H3" s="70" t="s">
        <v>602</v>
      </c>
      <c r="I3" s="70" t="s">
        <v>603</v>
      </c>
      <c r="J3" s="74" t="s">
        <v>604</v>
      </c>
      <c r="K3" s="75" t="str">
        <f>项目信息!C10</f>
        <v>2022-11-10</v>
      </c>
      <c r="L3" s="70" t="s">
        <v>605</v>
      </c>
      <c r="M3" s="70" t="s">
        <v>606</v>
      </c>
      <c r="N3" s="76">
        <v>163</v>
      </c>
      <c r="O3" s="77"/>
      <c r="P3" s="77"/>
      <c r="Q3" s="80" t="s">
        <v>607</v>
      </c>
      <c r="R3" s="80"/>
      <c r="S3" s="76">
        <v>10</v>
      </c>
      <c r="T3" s="81">
        <v>40</v>
      </c>
      <c r="U3" s="82" t="s">
        <v>608</v>
      </c>
      <c r="V3" s="82" t="s">
        <v>609</v>
      </c>
      <c r="W3" s="82"/>
      <c r="X3" s="82" t="s">
        <v>610</v>
      </c>
      <c r="Y3" s="76" t="s">
        <v>611</v>
      </c>
      <c r="Z3" s="76"/>
      <c r="AA3" s="76" t="s">
        <v>612</v>
      </c>
      <c r="AB3" s="82" t="s">
        <v>613</v>
      </c>
      <c r="AC3" s="82"/>
    </row>
    <row r="4" spans="1:29" s="66" customFormat="1" ht="52.5">
      <c r="A4" s="70" t="str">
        <f>项目信息!C5</f>
        <v>郑州3</v>
      </c>
      <c r="B4" s="70" t="str">
        <f>项目信息!C6</f>
        <v>河南</v>
      </c>
      <c r="C4" s="70" t="str">
        <f>项目信息!C7</f>
        <v>郑州</v>
      </c>
      <c r="D4" s="70" t="str">
        <f>项目信息!C14</f>
        <v>郑州市高新区枢纽楼数据中心{site_name}机房</v>
      </c>
      <c r="E4" s="70" t="s">
        <v>599</v>
      </c>
      <c r="F4" s="70" t="s">
        <v>600</v>
      </c>
      <c r="G4" s="70" t="s">
        <v>601</v>
      </c>
      <c r="H4" s="70" t="s">
        <v>602</v>
      </c>
      <c r="I4" s="70" t="s">
        <v>603</v>
      </c>
      <c r="J4" s="74" t="s">
        <v>604</v>
      </c>
      <c r="K4" s="75" t="str">
        <f>项目信息!C10</f>
        <v>2022-11-10</v>
      </c>
      <c r="L4" s="70" t="s">
        <v>605</v>
      </c>
      <c r="M4" s="70" t="s">
        <v>606</v>
      </c>
      <c r="N4" s="76">
        <v>163</v>
      </c>
      <c r="O4" s="77"/>
      <c r="P4" s="77"/>
      <c r="Q4" s="80" t="s">
        <v>614</v>
      </c>
      <c r="R4" s="80"/>
      <c r="S4" s="76">
        <v>10</v>
      </c>
      <c r="T4" s="81">
        <v>40</v>
      </c>
      <c r="U4" s="82" t="s">
        <v>608</v>
      </c>
      <c r="V4" s="82" t="s">
        <v>615</v>
      </c>
      <c r="W4" s="82"/>
      <c r="X4" s="82" t="s">
        <v>610</v>
      </c>
      <c r="Y4" s="76" t="s">
        <v>616</v>
      </c>
      <c r="Z4" s="76"/>
      <c r="AA4" s="76" t="s">
        <v>612</v>
      </c>
      <c r="AB4" s="82" t="s">
        <v>617</v>
      </c>
      <c r="AC4" s="82"/>
    </row>
    <row r="5" spans="1:29" s="66" customFormat="1" ht="42">
      <c r="A5" s="70" t="str">
        <f>项目信息!C5</f>
        <v>郑州3</v>
      </c>
      <c r="B5" s="70" t="str">
        <f>项目信息!C6</f>
        <v>河南</v>
      </c>
      <c r="C5" s="70" t="str">
        <f>项目信息!C7</f>
        <v>郑州</v>
      </c>
      <c r="D5" s="70" t="str">
        <f>项目信息!C14</f>
        <v>郑州市高新区枢纽楼数据中心{site_name}机房</v>
      </c>
      <c r="E5" s="70" t="s">
        <v>599</v>
      </c>
      <c r="F5" s="70" t="s">
        <v>600</v>
      </c>
      <c r="G5" s="70" t="s">
        <v>601</v>
      </c>
      <c r="H5" s="70" t="s">
        <v>602</v>
      </c>
      <c r="I5" s="70" t="s">
        <v>618</v>
      </c>
      <c r="J5" s="74" t="s">
        <v>619</v>
      </c>
      <c r="K5" s="75" t="str">
        <f>项目信息!C10</f>
        <v>2022-11-10</v>
      </c>
      <c r="L5" s="70" t="s">
        <v>605</v>
      </c>
      <c r="M5" s="70" t="s">
        <v>606</v>
      </c>
      <c r="N5" s="76">
        <v>163</v>
      </c>
      <c r="O5" s="77"/>
      <c r="P5" s="77"/>
      <c r="Q5" s="80" t="s">
        <v>607</v>
      </c>
      <c r="R5" s="80"/>
      <c r="S5" s="76">
        <v>10</v>
      </c>
      <c r="T5" s="81">
        <v>40</v>
      </c>
      <c r="U5" s="82" t="s">
        <v>608</v>
      </c>
      <c r="V5" s="82" t="s">
        <v>620</v>
      </c>
      <c r="W5" s="82"/>
      <c r="X5" s="82" t="s">
        <v>610</v>
      </c>
      <c r="Y5" s="76" t="s">
        <v>621</v>
      </c>
      <c r="Z5" s="76"/>
      <c r="AA5" s="76" t="s">
        <v>622</v>
      </c>
      <c r="AB5" s="82" t="s">
        <v>623</v>
      </c>
      <c r="AC5" s="82"/>
    </row>
    <row r="6" spans="1:29" s="66" customFormat="1" ht="42">
      <c r="A6" s="70" t="str">
        <f>项目信息!C5</f>
        <v>郑州3</v>
      </c>
      <c r="B6" s="70" t="str">
        <f>项目信息!C6</f>
        <v>河南</v>
      </c>
      <c r="C6" s="70" t="str">
        <f>项目信息!C7</f>
        <v>郑州</v>
      </c>
      <c r="D6" s="70" t="str">
        <f>项目信息!C14</f>
        <v>郑州市高新区枢纽楼数据中心{site_name}机房</v>
      </c>
      <c r="E6" s="70" t="s">
        <v>599</v>
      </c>
      <c r="F6" s="70" t="s">
        <v>600</v>
      </c>
      <c r="G6" s="70" t="s">
        <v>601</v>
      </c>
      <c r="H6" s="70" t="s">
        <v>602</v>
      </c>
      <c r="I6" s="70" t="s">
        <v>618</v>
      </c>
      <c r="J6" s="74" t="s">
        <v>619</v>
      </c>
      <c r="K6" s="75" t="str">
        <f>项目信息!C10</f>
        <v>2022-11-10</v>
      </c>
      <c r="L6" s="70" t="s">
        <v>605</v>
      </c>
      <c r="M6" s="70" t="s">
        <v>606</v>
      </c>
      <c r="N6" s="76">
        <v>163</v>
      </c>
      <c r="O6" s="77"/>
      <c r="P6" s="77"/>
      <c r="Q6" s="80" t="s">
        <v>614</v>
      </c>
      <c r="R6" s="80"/>
      <c r="S6" s="76">
        <v>10</v>
      </c>
      <c r="T6" s="81">
        <v>40</v>
      </c>
      <c r="U6" s="82" t="s">
        <v>608</v>
      </c>
      <c r="V6" s="82" t="s">
        <v>624</v>
      </c>
      <c r="W6" s="82"/>
      <c r="X6" s="82" t="s">
        <v>610</v>
      </c>
      <c r="Y6" s="76" t="s">
        <v>625</v>
      </c>
      <c r="Z6" s="76"/>
      <c r="AA6" s="76" t="s">
        <v>622</v>
      </c>
      <c r="AB6" s="82" t="s">
        <v>626</v>
      </c>
      <c r="AC6" s="82"/>
    </row>
  </sheetData>
  <mergeCells count="3">
    <mergeCell ref="A1:H1"/>
    <mergeCell ref="I1:M1"/>
    <mergeCell ref="N1:AC1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M19" sqref="M19"/>
    </sheetView>
  </sheetViews>
  <sheetFormatPr defaultColWidth="8.625" defaultRowHeight="14.25"/>
  <cols>
    <col min="1" max="1" width="10" style="47" customWidth="1"/>
    <col min="2" max="2" width="36" style="47" customWidth="1"/>
    <col min="3" max="3" width="18.5" style="47" customWidth="1"/>
    <col min="4" max="4" width="19.625" style="47" customWidth="1"/>
    <col min="5" max="5" width="20" style="47" customWidth="1"/>
    <col min="6" max="6" width="11" style="47" customWidth="1"/>
    <col min="7" max="7" width="12" style="47" customWidth="1"/>
    <col min="8" max="8" width="10" style="47" customWidth="1"/>
    <col min="9" max="9" width="13" style="47" customWidth="1"/>
    <col min="10" max="11" width="13.625" style="47" customWidth="1"/>
    <col min="12" max="12" width="10.625" style="47" customWidth="1"/>
    <col min="13" max="13" width="26" style="47" customWidth="1"/>
    <col min="14" max="16384" width="8.625" style="47"/>
  </cols>
  <sheetData>
    <row r="1" spans="1:13" ht="18" customHeight="1">
      <c r="A1" s="48" t="s">
        <v>72</v>
      </c>
      <c r="B1" s="49" t="s">
        <v>627</v>
      </c>
      <c r="C1" s="50" t="s">
        <v>628</v>
      </c>
      <c r="D1" s="50" t="s">
        <v>629</v>
      </c>
      <c r="E1" s="50" t="s">
        <v>630</v>
      </c>
      <c r="F1" s="51" t="s">
        <v>631</v>
      </c>
      <c r="G1" s="51" t="s">
        <v>632</v>
      </c>
      <c r="H1" s="49" t="s">
        <v>633</v>
      </c>
      <c r="I1" s="49" t="s">
        <v>634</v>
      </c>
      <c r="J1" s="49" t="s">
        <v>635</v>
      </c>
      <c r="K1" s="49" t="s">
        <v>636</v>
      </c>
      <c r="L1" s="61"/>
    </row>
    <row r="2" spans="1:13" s="46" customFormat="1" ht="12" customHeight="1">
      <c r="A2" s="52">
        <v>1</v>
      </c>
      <c r="B2" s="53" t="s">
        <v>637</v>
      </c>
      <c r="C2" s="54" t="s">
        <v>638</v>
      </c>
      <c r="D2" s="54" t="s">
        <v>639</v>
      </c>
      <c r="E2" s="54" t="s">
        <v>640</v>
      </c>
      <c r="F2" s="55" t="s">
        <v>641</v>
      </c>
      <c r="G2" s="52">
        <v>1</v>
      </c>
      <c r="H2" s="52">
        <v>2</v>
      </c>
      <c r="I2" s="52">
        <v>2</v>
      </c>
      <c r="J2" s="62" t="s">
        <v>642</v>
      </c>
      <c r="K2" s="63" t="s">
        <v>643</v>
      </c>
      <c r="L2" s="64"/>
    </row>
    <row r="3" spans="1:13" s="46" customFormat="1" ht="12" customHeight="1">
      <c r="A3" s="52">
        <v>2</v>
      </c>
      <c r="B3" s="53" t="s">
        <v>644</v>
      </c>
      <c r="C3" s="54" t="s">
        <v>645</v>
      </c>
      <c r="D3" s="54" t="s">
        <v>646</v>
      </c>
      <c r="E3" s="54" t="s">
        <v>647</v>
      </c>
      <c r="F3" s="55" t="s">
        <v>648</v>
      </c>
      <c r="G3" s="52">
        <v>1</v>
      </c>
      <c r="H3" s="52">
        <v>3</v>
      </c>
      <c r="I3" s="52">
        <v>3</v>
      </c>
      <c r="J3" s="62" t="s">
        <v>642</v>
      </c>
      <c r="K3" s="63" t="s">
        <v>649</v>
      </c>
      <c r="L3" s="64"/>
    </row>
    <row r="4" spans="1:13" s="46" customFormat="1" ht="12" customHeight="1">
      <c r="A4" s="52">
        <v>3</v>
      </c>
      <c r="B4" s="53" t="s">
        <v>650</v>
      </c>
      <c r="C4" s="54" t="s">
        <v>651</v>
      </c>
      <c r="D4" s="54" t="s">
        <v>652</v>
      </c>
      <c r="E4" s="54" t="s">
        <v>653</v>
      </c>
      <c r="F4" s="55" t="s">
        <v>654</v>
      </c>
      <c r="G4" s="55" t="s">
        <v>649</v>
      </c>
      <c r="H4" s="52">
        <v>4</v>
      </c>
      <c r="I4" s="52">
        <v>4</v>
      </c>
      <c r="J4" s="62" t="s">
        <v>642</v>
      </c>
      <c r="K4" s="63"/>
      <c r="L4" s="64"/>
    </row>
    <row r="5" spans="1:13" s="46" customFormat="1" ht="12" customHeight="1">
      <c r="A5" s="52">
        <v>4</v>
      </c>
      <c r="B5" s="53" t="s">
        <v>655</v>
      </c>
      <c r="C5" s="54" t="s">
        <v>656</v>
      </c>
      <c r="D5" s="54" t="s">
        <v>657</v>
      </c>
      <c r="E5" s="54" t="s">
        <v>658</v>
      </c>
      <c r="F5" s="55" t="s">
        <v>648</v>
      </c>
      <c r="G5" s="55" t="s">
        <v>649</v>
      </c>
      <c r="H5" s="52">
        <v>5</v>
      </c>
      <c r="I5" s="52">
        <v>5</v>
      </c>
      <c r="J5" s="62" t="s">
        <v>659</v>
      </c>
      <c r="K5" s="63"/>
      <c r="L5" s="64"/>
    </row>
    <row r="6" spans="1:13" s="46" customFormat="1" ht="12" customHeight="1">
      <c r="A6" s="52">
        <v>5</v>
      </c>
      <c r="B6" s="53" t="s">
        <v>660</v>
      </c>
      <c r="C6" s="54" t="s">
        <v>661</v>
      </c>
      <c r="D6" s="54" t="s">
        <v>662</v>
      </c>
      <c r="E6" s="54" t="s">
        <v>663</v>
      </c>
      <c r="F6" s="55" t="s">
        <v>664</v>
      </c>
      <c r="G6" s="55" t="s">
        <v>664</v>
      </c>
      <c r="H6" s="55" t="s">
        <v>649</v>
      </c>
      <c r="I6" s="55" t="s">
        <v>649</v>
      </c>
      <c r="J6" s="62" t="s">
        <v>665</v>
      </c>
      <c r="K6" s="63" t="s">
        <v>666</v>
      </c>
      <c r="L6" s="64" t="s">
        <v>667</v>
      </c>
      <c r="M6" s="221" t="s">
        <v>668</v>
      </c>
    </row>
    <row r="7" spans="1:13" s="46" customFormat="1" ht="12" customHeight="1">
      <c r="A7" s="52">
        <v>6</v>
      </c>
      <c r="B7" s="53" t="s">
        <v>660</v>
      </c>
      <c r="C7" s="54" t="s">
        <v>669</v>
      </c>
      <c r="D7" s="54" t="s">
        <v>670</v>
      </c>
      <c r="E7" s="54" t="s">
        <v>671</v>
      </c>
      <c r="F7" s="55" t="s">
        <v>672</v>
      </c>
      <c r="G7" s="55" t="s">
        <v>672</v>
      </c>
      <c r="H7" s="55" t="s">
        <v>649</v>
      </c>
      <c r="I7" s="55" t="s">
        <v>649</v>
      </c>
      <c r="J7" s="62" t="s">
        <v>673</v>
      </c>
      <c r="K7" s="62" t="s">
        <v>673</v>
      </c>
      <c r="L7" s="64" t="s">
        <v>674</v>
      </c>
      <c r="M7" s="221"/>
    </row>
    <row r="8" spans="1:13" s="46" customFormat="1" ht="12" customHeight="1">
      <c r="A8" s="52">
        <v>7</v>
      </c>
      <c r="B8" s="53" t="s">
        <v>675</v>
      </c>
      <c r="C8" s="54" t="s">
        <v>676</v>
      </c>
      <c r="D8" s="54" t="s">
        <v>677</v>
      </c>
      <c r="E8" s="54" t="s">
        <v>678</v>
      </c>
      <c r="F8" s="55" t="s">
        <v>679</v>
      </c>
      <c r="G8" s="55" t="s">
        <v>664</v>
      </c>
      <c r="H8" s="55" t="s">
        <v>649</v>
      </c>
      <c r="I8" s="55" t="s">
        <v>649</v>
      </c>
      <c r="J8" s="62" t="s">
        <v>665</v>
      </c>
      <c r="K8" s="63"/>
      <c r="L8" s="64"/>
      <c r="M8" s="65"/>
    </row>
    <row r="9" spans="1:13" s="46" customFormat="1" ht="12" customHeight="1">
      <c r="A9" s="52">
        <v>8</v>
      </c>
      <c r="B9" s="53" t="s">
        <v>675</v>
      </c>
      <c r="C9" s="54" t="s">
        <v>680</v>
      </c>
      <c r="D9" s="54" t="s">
        <v>681</v>
      </c>
      <c r="E9" s="54" t="s">
        <v>682</v>
      </c>
      <c r="F9" s="55" t="s">
        <v>683</v>
      </c>
      <c r="G9" s="55" t="s">
        <v>672</v>
      </c>
      <c r="H9" s="55" t="s">
        <v>649</v>
      </c>
      <c r="I9" s="55" t="s">
        <v>649</v>
      </c>
      <c r="J9" s="62" t="s">
        <v>673</v>
      </c>
      <c r="K9" s="62"/>
      <c r="L9" s="64"/>
      <c r="M9" s="65"/>
    </row>
    <row r="10" spans="1:13" s="46" customFormat="1" ht="12" customHeight="1">
      <c r="A10" s="52">
        <v>9</v>
      </c>
      <c r="B10" s="53" t="s">
        <v>660</v>
      </c>
      <c r="C10" s="54" t="s">
        <v>684</v>
      </c>
      <c r="D10" s="54" t="s">
        <v>685</v>
      </c>
      <c r="E10" s="54" t="s">
        <v>686</v>
      </c>
      <c r="F10" s="55" t="s">
        <v>687</v>
      </c>
      <c r="G10" s="55" t="s">
        <v>687</v>
      </c>
      <c r="H10" s="55" t="s">
        <v>649</v>
      </c>
      <c r="I10" s="55" t="s">
        <v>649</v>
      </c>
      <c r="J10" s="62" t="s">
        <v>688</v>
      </c>
      <c r="K10" s="62" t="s">
        <v>688</v>
      </c>
      <c r="L10" s="64" t="s">
        <v>689</v>
      </c>
      <c r="M10" s="221" t="s">
        <v>690</v>
      </c>
    </row>
    <row r="11" spans="1:13" s="46" customFormat="1" ht="12" customHeight="1">
      <c r="A11" s="52">
        <v>10</v>
      </c>
      <c r="B11" s="53" t="s">
        <v>660</v>
      </c>
      <c r="C11" s="54" t="s">
        <v>691</v>
      </c>
      <c r="D11" s="54" t="s">
        <v>692</v>
      </c>
      <c r="E11" s="54" t="s">
        <v>693</v>
      </c>
      <c r="F11" s="55" t="s">
        <v>694</v>
      </c>
      <c r="G11" s="55" t="s">
        <v>694</v>
      </c>
      <c r="H11" s="55" t="s">
        <v>649</v>
      </c>
      <c r="I11" s="55" t="s">
        <v>649</v>
      </c>
      <c r="J11" s="62" t="s">
        <v>695</v>
      </c>
      <c r="K11" s="62" t="s">
        <v>695</v>
      </c>
      <c r="L11" s="64" t="s">
        <v>696</v>
      </c>
      <c r="M11" s="221"/>
    </row>
    <row r="12" spans="1:13" s="46" customFormat="1" ht="12" customHeight="1">
      <c r="A12" s="52">
        <v>11</v>
      </c>
      <c r="B12" s="53" t="s">
        <v>675</v>
      </c>
      <c r="C12" s="54" t="s">
        <v>697</v>
      </c>
      <c r="D12" s="54" t="s">
        <v>698</v>
      </c>
      <c r="E12" s="54" t="s">
        <v>699</v>
      </c>
      <c r="F12" s="55" t="s">
        <v>700</v>
      </c>
      <c r="G12" s="55" t="s">
        <v>687</v>
      </c>
      <c r="H12" s="55" t="s">
        <v>649</v>
      </c>
      <c r="I12" s="55" t="s">
        <v>649</v>
      </c>
      <c r="J12" s="62" t="s">
        <v>688</v>
      </c>
      <c r="K12" s="62"/>
      <c r="L12" s="64"/>
    </row>
    <row r="13" spans="1:13" s="46" customFormat="1" ht="12" customHeight="1">
      <c r="A13" s="52">
        <v>12</v>
      </c>
      <c r="B13" s="53" t="s">
        <v>675</v>
      </c>
      <c r="C13" s="54" t="s">
        <v>701</v>
      </c>
      <c r="D13" s="54" t="s">
        <v>702</v>
      </c>
      <c r="E13" s="54" t="s">
        <v>703</v>
      </c>
      <c r="F13" s="55" t="s">
        <v>704</v>
      </c>
      <c r="G13" s="55" t="s">
        <v>694</v>
      </c>
      <c r="H13" s="55" t="s">
        <v>649</v>
      </c>
      <c r="I13" s="55" t="s">
        <v>649</v>
      </c>
      <c r="J13" s="62" t="s">
        <v>695</v>
      </c>
      <c r="K13" s="62"/>
      <c r="L13" s="64"/>
    </row>
    <row r="14" spans="1:13" s="46" customFormat="1" ht="12" customHeight="1">
      <c r="A14" s="56"/>
      <c r="B14" s="56"/>
      <c r="C14" s="56"/>
      <c r="D14" s="56"/>
      <c r="E14" s="57"/>
      <c r="F14" s="58" t="s">
        <v>705</v>
      </c>
      <c r="G14" s="57"/>
      <c r="H14" s="56"/>
      <c r="I14" s="56"/>
      <c r="J14" s="56"/>
      <c r="K14" s="56"/>
      <c r="L14" s="56"/>
    </row>
    <row r="15" spans="1:13" s="46" customFormat="1" ht="12" customHeight="1">
      <c r="A15" s="56"/>
      <c r="B15" s="56"/>
      <c r="C15" s="56"/>
      <c r="D15" s="56"/>
      <c r="E15" s="57"/>
      <c r="F15" s="58" t="s">
        <v>706</v>
      </c>
      <c r="G15" s="57"/>
      <c r="H15" s="56"/>
      <c r="I15" s="56"/>
      <c r="J15" s="56"/>
      <c r="K15" s="56"/>
      <c r="L15" s="56"/>
    </row>
    <row r="16" spans="1:13" s="46" customFormat="1" ht="12" customHeight="1">
      <c r="A16" s="56"/>
      <c r="B16" s="56"/>
      <c r="C16" s="56"/>
      <c r="D16" s="56"/>
      <c r="E16" s="58"/>
      <c r="F16" s="58" t="s">
        <v>707</v>
      </c>
      <c r="G16" s="57"/>
      <c r="H16" s="56"/>
      <c r="I16" s="56"/>
      <c r="J16" s="56"/>
      <c r="K16" s="56"/>
      <c r="L16" s="56"/>
    </row>
    <row r="17" spans="1:12">
      <c r="A17" s="59"/>
      <c r="B17" s="59"/>
      <c r="C17" s="59"/>
      <c r="D17" s="59"/>
      <c r="E17" s="60"/>
      <c r="F17" s="60"/>
      <c r="G17" s="60"/>
      <c r="H17" s="59"/>
      <c r="I17" s="59"/>
      <c r="J17" s="59"/>
      <c r="K17" s="59"/>
      <c r="L17" s="59"/>
    </row>
    <row r="18" spans="1:12">
      <c r="A18" s="59"/>
      <c r="B18" s="59"/>
      <c r="C18" s="59"/>
      <c r="D18" s="59"/>
      <c r="E18" s="60"/>
      <c r="F18" s="60"/>
      <c r="G18" s="60"/>
      <c r="H18" s="59"/>
      <c r="I18" s="59"/>
      <c r="J18" s="59"/>
      <c r="K18" s="59"/>
      <c r="L18" s="59"/>
    </row>
    <row r="19" spans="1:12">
      <c r="A19" s="59"/>
      <c r="B19" s="59"/>
      <c r="C19" s="59"/>
      <c r="D19" s="59"/>
      <c r="E19" s="60"/>
      <c r="F19" s="60"/>
      <c r="G19" s="60"/>
      <c r="H19" s="59"/>
      <c r="I19" s="59"/>
      <c r="J19" s="59"/>
      <c r="K19" s="59"/>
      <c r="L19" s="59"/>
    </row>
    <row r="20" spans="1:12">
      <c r="A20" s="59"/>
      <c r="B20" s="59"/>
      <c r="C20" s="59"/>
      <c r="D20" s="59"/>
      <c r="E20" s="60"/>
      <c r="F20" s="60"/>
      <c r="G20" s="60"/>
      <c r="H20" s="59"/>
      <c r="I20" s="59"/>
      <c r="J20" s="59"/>
      <c r="K20" s="59"/>
      <c r="L20" s="59"/>
    </row>
    <row r="21" spans="1:12">
      <c r="A21" s="59"/>
      <c r="B21" s="59"/>
      <c r="C21" s="59"/>
      <c r="D21" s="59"/>
      <c r="E21" s="60"/>
      <c r="F21" s="60"/>
      <c r="G21" s="60"/>
      <c r="H21" s="59"/>
      <c r="I21" s="59"/>
      <c r="J21" s="59"/>
      <c r="K21" s="59"/>
      <c r="L21" s="59"/>
    </row>
    <row r="22" spans="1:12">
      <c r="A22" s="59"/>
      <c r="B22" s="59"/>
      <c r="C22" s="60"/>
      <c r="D22" s="60"/>
      <c r="E22" s="60"/>
      <c r="F22" s="60"/>
      <c r="G22" s="60"/>
      <c r="H22" s="59"/>
      <c r="I22" s="59"/>
      <c r="J22" s="59"/>
      <c r="K22" s="59"/>
      <c r="L22" s="59"/>
    </row>
    <row r="23" spans="1:12">
      <c r="A23" s="59"/>
      <c r="B23" s="59"/>
      <c r="C23" s="60"/>
      <c r="D23" s="60"/>
      <c r="E23" s="60"/>
      <c r="F23" s="60"/>
      <c r="G23" s="60"/>
      <c r="H23" s="59"/>
      <c r="I23" s="59"/>
      <c r="J23" s="59"/>
      <c r="K23" s="59"/>
      <c r="L23" s="59"/>
    </row>
    <row r="24" spans="1:12">
      <c r="A24" s="59"/>
      <c r="B24" s="59"/>
      <c r="C24" s="60"/>
      <c r="D24" s="60"/>
      <c r="E24" s="60"/>
      <c r="F24" s="60"/>
      <c r="G24" s="60"/>
      <c r="H24" s="59"/>
      <c r="I24" s="59"/>
      <c r="J24" s="59"/>
      <c r="K24" s="59"/>
      <c r="L24" s="59"/>
    </row>
    <row r="25" spans="1:12">
      <c r="A25" s="59"/>
      <c r="B25" s="59"/>
      <c r="C25" s="60"/>
      <c r="D25" s="60"/>
      <c r="E25" s="60"/>
      <c r="F25" s="60"/>
      <c r="G25" s="60"/>
      <c r="H25" s="59"/>
      <c r="I25" s="59"/>
      <c r="J25" s="59"/>
      <c r="K25" s="59"/>
      <c r="L25" s="59"/>
    </row>
    <row r="26" spans="1:12">
      <c r="A26" s="59"/>
      <c r="B26" s="59"/>
      <c r="C26" s="60"/>
      <c r="D26" s="60"/>
      <c r="E26" s="60"/>
      <c r="F26" s="60"/>
      <c r="G26" s="60"/>
      <c r="H26" s="59"/>
      <c r="I26" s="59"/>
      <c r="J26" s="59"/>
      <c r="K26" s="59"/>
      <c r="L26" s="59"/>
    </row>
    <row r="27" spans="1:12">
      <c r="A27" s="59"/>
      <c r="B27" s="59"/>
      <c r="C27" s="60"/>
      <c r="D27" s="60"/>
      <c r="E27" s="60"/>
      <c r="F27" s="60"/>
      <c r="G27" s="60"/>
      <c r="H27" s="59"/>
      <c r="I27" s="59"/>
      <c r="J27" s="59"/>
      <c r="K27" s="59"/>
      <c r="L27" s="59"/>
    </row>
    <row r="28" spans="1:12">
      <c r="A28" s="59"/>
      <c r="B28" s="59"/>
      <c r="C28" s="60"/>
      <c r="D28" s="60"/>
      <c r="E28" s="60"/>
      <c r="F28" s="60"/>
      <c r="G28" s="60"/>
      <c r="H28" s="59"/>
      <c r="I28" s="59"/>
      <c r="J28" s="59"/>
      <c r="K28" s="59"/>
      <c r="L28" s="59"/>
    </row>
    <row r="29" spans="1:12">
      <c r="A29" s="59"/>
      <c r="B29" s="59"/>
      <c r="C29" s="60"/>
      <c r="D29" s="60"/>
      <c r="E29" s="60"/>
      <c r="F29" s="60"/>
      <c r="G29" s="60"/>
      <c r="H29" s="59"/>
      <c r="I29" s="59"/>
      <c r="J29" s="59"/>
      <c r="K29" s="59"/>
      <c r="L29" s="59"/>
    </row>
    <row r="30" spans="1:12">
      <c r="A30" s="59"/>
      <c r="B30" s="59"/>
      <c r="C30" s="60"/>
      <c r="D30" s="60"/>
      <c r="E30" s="60"/>
      <c r="F30" s="60"/>
      <c r="G30" s="60"/>
      <c r="H30" s="59"/>
      <c r="I30" s="59"/>
      <c r="J30" s="59"/>
      <c r="K30" s="59"/>
      <c r="L30" s="59"/>
    </row>
    <row r="31" spans="1:12">
      <c r="A31" s="59"/>
      <c r="B31" s="59"/>
      <c r="C31" s="60"/>
      <c r="D31" s="60"/>
      <c r="E31" s="60"/>
      <c r="F31" s="60"/>
      <c r="G31" s="60"/>
      <c r="H31" s="59"/>
      <c r="I31" s="59"/>
      <c r="J31" s="59"/>
      <c r="K31" s="59"/>
      <c r="L31" s="59"/>
    </row>
    <row r="32" spans="1:12">
      <c r="A32" s="59"/>
      <c r="B32" s="59"/>
      <c r="C32" s="60"/>
      <c r="D32" s="60"/>
      <c r="E32" s="60"/>
      <c r="F32" s="60"/>
      <c r="G32" s="60"/>
      <c r="H32" s="59"/>
      <c r="I32" s="59"/>
      <c r="J32" s="59"/>
      <c r="K32" s="59"/>
      <c r="L32" s="59"/>
    </row>
    <row r="33" spans="1:12">
      <c r="A33" s="59"/>
      <c r="B33" s="59"/>
      <c r="C33" s="60"/>
      <c r="D33" s="60"/>
      <c r="E33" s="60"/>
      <c r="F33" s="60"/>
      <c r="G33" s="60"/>
      <c r="H33" s="59"/>
      <c r="I33" s="59"/>
      <c r="J33" s="59"/>
      <c r="K33" s="59"/>
      <c r="L33" s="59"/>
    </row>
    <row r="34" spans="1:12">
      <c r="A34" s="59"/>
      <c r="B34" s="59"/>
      <c r="C34" s="60"/>
      <c r="D34" s="60"/>
      <c r="E34" s="60"/>
      <c r="F34" s="60"/>
      <c r="G34" s="60"/>
      <c r="H34" s="59"/>
      <c r="I34" s="59"/>
      <c r="J34" s="59"/>
      <c r="K34" s="59"/>
      <c r="L34" s="59"/>
    </row>
    <row r="35" spans="1:12">
      <c r="A35" s="59"/>
      <c r="B35" s="59"/>
      <c r="C35" s="60"/>
      <c r="D35" s="60"/>
      <c r="E35" s="60"/>
      <c r="F35" s="60"/>
      <c r="G35" s="60"/>
      <c r="H35" s="59"/>
      <c r="I35" s="59"/>
      <c r="J35" s="59"/>
      <c r="K35" s="59"/>
      <c r="L35" s="59"/>
    </row>
    <row r="36" spans="1:12">
      <c r="A36" s="59"/>
      <c r="B36" s="59"/>
      <c r="C36" s="60"/>
      <c r="D36" s="60"/>
      <c r="E36" s="60"/>
      <c r="F36" s="60"/>
      <c r="G36" s="60"/>
      <c r="H36" s="59"/>
      <c r="I36" s="59"/>
      <c r="J36" s="59"/>
      <c r="K36" s="59"/>
      <c r="L36" s="59"/>
    </row>
    <row r="37" spans="1:12">
      <c r="A37" s="59"/>
      <c r="B37" s="59"/>
      <c r="C37" s="60"/>
      <c r="D37" s="60"/>
      <c r="E37" s="60"/>
      <c r="F37" s="60"/>
      <c r="G37" s="60"/>
      <c r="H37" s="59"/>
      <c r="I37" s="59"/>
      <c r="J37" s="59"/>
      <c r="K37" s="59"/>
      <c r="L37" s="59"/>
    </row>
    <row r="38" spans="1:12">
      <c r="A38" s="59"/>
      <c r="B38" s="59"/>
      <c r="C38" s="60"/>
      <c r="D38" s="60"/>
      <c r="E38" s="60"/>
      <c r="F38" s="60"/>
      <c r="G38" s="60"/>
      <c r="H38" s="59"/>
      <c r="I38" s="59"/>
      <c r="J38" s="59"/>
      <c r="K38" s="59"/>
      <c r="L38" s="59"/>
    </row>
    <row r="39" spans="1:12">
      <c r="A39" s="59"/>
      <c r="B39" s="59"/>
      <c r="C39" s="59"/>
      <c r="D39" s="59"/>
      <c r="E39" s="60"/>
      <c r="F39" s="60"/>
      <c r="G39" s="60"/>
      <c r="H39" s="59"/>
      <c r="I39" s="59"/>
      <c r="J39" s="59"/>
      <c r="K39" s="59"/>
      <c r="L39" s="59"/>
    </row>
    <row r="40" spans="1:12">
      <c r="A40" s="59"/>
      <c r="B40" s="59"/>
      <c r="C40" s="59"/>
      <c r="D40" s="59"/>
      <c r="E40" s="60"/>
      <c r="F40" s="60"/>
      <c r="G40" s="60"/>
      <c r="H40" s="59"/>
      <c r="I40" s="59"/>
      <c r="J40" s="59"/>
      <c r="K40" s="59"/>
      <c r="L40" s="59"/>
    </row>
    <row r="41" spans="1:12">
      <c r="A41" s="59"/>
      <c r="B41" s="59"/>
      <c r="C41" s="59"/>
      <c r="D41" s="59"/>
      <c r="E41" s="60"/>
      <c r="F41" s="60"/>
      <c r="G41" s="60"/>
      <c r="H41" s="59"/>
      <c r="I41" s="59"/>
      <c r="J41" s="59"/>
      <c r="K41" s="59"/>
      <c r="L41" s="59"/>
    </row>
    <row r="42" spans="1:12">
      <c r="A42" s="59"/>
      <c r="B42" s="59"/>
      <c r="C42" s="59"/>
      <c r="D42" s="59"/>
      <c r="E42" s="60"/>
      <c r="F42" s="60"/>
      <c r="G42" s="60"/>
      <c r="H42" s="59"/>
      <c r="I42" s="59"/>
      <c r="J42" s="59"/>
      <c r="K42" s="59"/>
      <c r="L42" s="59"/>
    </row>
    <row r="43" spans="1:12">
      <c r="A43" s="59"/>
      <c r="B43" s="59"/>
      <c r="C43" s="59"/>
      <c r="D43" s="59"/>
      <c r="E43" s="60"/>
      <c r="F43" s="60"/>
      <c r="G43" s="60"/>
      <c r="H43" s="59"/>
      <c r="I43" s="59"/>
      <c r="J43" s="59"/>
      <c r="K43" s="59"/>
      <c r="L43" s="59"/>
    </row>
    <row r="44" spans="1:12">
      <c r="A44" s="59"/>
      <c r="B44" s="59"/>
      <c r="C44" s="59"/>
      <c r="D44" s="59"/>
      <c r="E44" s="60"/>
      <c r="F44" s="60"/>
      <c r="G44" s="60"/>
      <c r="H44" s="59"/>
      <c r="I44" s="59"/>
      <c r="J44" s="59"/>
      <c r="K44" s="59"/>
      <c r="L44" s="59"/>
    </row>
    <row r="45" spans="1:12">
      <c r="A45" s="59"/>
      <c r="B45" s="59"/>
      <c r="C45" s="59"/>
      <c r="D45" s="59"/>
      <c r="E45" s="60"/>
      <c r="F45" s="60"/>
      <c r="G45" s="60"/>
      <c r="H45" s="59"/>
      <c r="I45" s="59"/>
      <c r="J45" s="59"/>
      <c r="K45" s="59"/>
      <c r="L45" s="59"/>
    </row>
    <row r="46" spans="1:12">
      <c r="A46" s="59"/>
      <c r="B46" s="59"/>
      <c r="C46" s="59"/>
      <c r="D46" s="59"/>
      <c r="E46" s="60"/>
      <c r="F46" s="60"/>
      <c r="G46" s="60"/>
      <c r="H46" s="59"/>
      <c r="I46" s="59"/>
      <c r="J46" s="59"/>
      <c r="K46" s="59"/>
      <c r="L46" s="59"/>
    </row>
    <row r="47" spans="1:12">
      <c r="A47" s="59"/>
      <c r="B47" s="59"/>
      <c r="C47" s="59"/>
      <c r="D47" s="59"/>
      <c r="E47" s="60"/>
      <c r="F47" s="60"/>
      <c r="G47" s="60"/>
      <c r="H47" s="59"/>
      <c r="I47" s="59"/>
      <c r="J47" s="59"/>
      <c r="K47" s="59"/>
      <c r="L47" s="59"/>
    </row>
    <row r="48" spans="1:12">
      <c r="A48" s="59"/>
      <c r="B48" s="59"/>
      <c r="C48" s="59"/>
      <c r="D48" s="59"/>
      <c r="E48" s="60"/>
      <c r="F48" s="60"/>
      <c r="G48" s="60"/>
      <c r="H48" s="59"/>
      <c r="I48" s="59"/>
      <c r="J48" s="59"/>
      <c r="K48" s="59"/>
      <c r="L48" s="59"/>
    </row>
    <row r="49" spans="1:12">
      <c r="A49" s="59"/>
      <c r="B49" s="59"/>
      <c r="C49" s="59"/>
      <c r="D49" s="59"/>
      <c r="E49" s="60"/>
      <c r="F49" s="60"/>
      <c r="G49" s="60"/>
      <c r="H49" s="59"/>
      <c r="I49" s="59"/>
      <c r="J49" s="59"/>
      <c r="K49" s="59"/>
      <c r="L49" s="59"/>
    </row>
    <row r="50" spans="1:12">
      <c r="A50" s="59"/>
      <c r="B50" s="59"/>
      <c r="C50" s="59"/>
      <c r="D50" s="59"/>
      <c r="E50" s="60"/>
      <c r="F50" s="60"/>
      <c r="G50" s="60"/>
      <c r="H50" s="59"/>
      <c r="I50" s="59"/>
      <c r="J50" s="59"/>
      <c r="K50" s="59"/>
      <c r="L50" s="59"/>
    </row>
    <row r="51" spans="1:12">
      <c r="A51" s="59"/>
      <c r="B51" s="59"/>
      <c r="C51" s="59"/>
      <c r="D51" s="59"/>
      <c r="E51" s="60"/>
      <c r="F51" s="60"/>
      <c r="G51" s="60"/>
      <c r="H51" s="59"/>
      <c r="I51" s="59"/>
      <c r="J51" s="59"/>
      <c r="K51" s="59"/>
      <c r="L51" s="59"/>
    </row>
    <row r="52" spans="1:12">
      <c r="A52" s="59"/>
      <c r="B52" s="59"/>
      <c r="C52" s="59"/>
      <c r="D52" s="59"/>
      <c r="E52" s="60"/>
      <c r="F52" s="60"/>
      <c r="G52" s="60"/>
      <c r="H52" s="59"/>
      <c r="I52" s="59"/>
      <c r="J52" s="59"/>
      <c r="K52" s="59"/>
      <c r="L52" s="59"/>
    </row>
    <row r="53" spans="1:12">
      <c r="A53" s="59"/>
      <c r="B53" s="59"/>
      <c r="C53" s="59"/>
      <c r="D53" s="59"/>
      <c r="E53" s="60"/>
      <c r="F53" s="60"/>
      <c r="G53" s="60"/>
      <c r="H53" s="59"/>
      <c r="I53" s="59"/>
      <c r="J53" s="59"/>
      <c r="K53" s="59"/>
      <c r="L53" s="59"/>
    </row>
    <row r="54" spans="1:12">
      <c r="A54" s="59"/>
      <c r="B54" s="59"/>
      <c r="C54" s="59"/>
      <c r="D54" s="59"/>
      <c r="E54" s="60"/>
      <c r="F54" s="60"/>
      <c r="G54" s="60"/>
      <c r="H54" s="59"/>
      <c r="I54" s="59"/>
      <c r="J54" s="59"/>
      <c r="K54" s="59"/>
      <c r="L54" s="59"/>
    </row>
    <row r="55" spans="1:12">
      <c r="A55" s="59"/>
      <c r="B55" s="59"/>
      <c r="C55" s="59"/>
      <c r="D55" s="59"/>
      <c r="E55" s="60"/>
      <c r="F55" s="60"/>
      <c r="G55" s="60"/>
      <c r="H55" s="59"/>
      <c r="I55" s="59"/>
      <c r="J55" s="59"/>
      <c r="K55" s="59"/>
      <c r="L55" s="59"/>
    </row>
    <row r="56" spans="1:12">
      <c r="A56" s="59"/>
      <c r="B56" s="59"/>
      <c r="C56" s="59"/>
      <c r="D56" s="59"/>
      <c r="E56" s="60"/>
      <c r="F56" s="60"/>
      <c r="G56" s="60"/>
      <c r="H56" s="59"/>
      <c r="I56" s="59"/>
      <c r="J56" s="59"/>
      <c r="K56" s="59"/>
      <c r="L56" s="59"/>
    </row>
    <row r="57" spans="1:12">
      <c r="A57" s="59"/>
      <c r="B57" s="59"/>
      <c r="C57" s="59"/>
      <c r="D57" s="59"/>
      <c r="E57" s="60"/>
      <c r="F57" s="60"/>
      <c r="G57" s="60"/>
      <c r="H57" s="59"/>
      <c r="I57" s="59"/>
      <c r="J57" s="59"/>
      <c r="K57" s="59"/>
      <c r="L57" s="59"/>
    </row>
    <row r="58" spans="1:12">
      <c r="A58" s="59"/>
      <c r="B58" s="59"/>
      <c r="C58" s="59"/>
      <c r="D58" s="59"/>
      <c r="E58" s="60"/>
      <c r="F58" s="60"/>
      <c r="G58" s="60"/>
      <c r="H58" s="59"/>
      <c r="I58" s="59"/>
      <c r="J58" s="59"/>
      <c r="K58" s="59"/>
      <c r="L58" s="59"/>
    </row>
    <row r="59" spans="1:12">
      <c r="A59" s="59"/>
      <c r="B59" s="59"/>
      <c r="C59" s="59"/>
      <c r="D59" s="59"/>
      <c r="E59" s="60"/>
      <c r="F59" s="60"/>
      <c r="G59" s="60"/>
      <c r="H59" s="59"/>
      <c r="I59" s="59"/>
      <c r="J59" s="59"/>
      <c r="K59" s="59"/>
      <c r="L59" s="59"/>
    </row>
    <row r="60" spans="1:12">
      <c r="A60" s="59"/>
      <c r="B60" s="59"/>
      <c r="C60" s="59"/>
      <c r="D60" s="59"/>
      <c r="E60" s="60"/>
      <c r="F60" s="60"/>
      <c r="G60" s="60"/>
      <c r="H60" s="59"/>
      <c r="I60" s="59"/>
      <c r="J60" s="59"/>
      <c r="K60" s="59"/>
      <c r="L60" s="59"/>
    </row>
    <row r="61" spans="1:12">
      <c r="A61" s="59"/>
      <c r="B61" s="59"/>
      <c r="C61" s="59"/>
      <c r="D61" s="59"/>
      <c r="E61" s="60"/>
      <c r="F61" s="60"/>
      <c r="G61" s="60"/>
      <c r="H61" s="59"/>
      <c r="I61" s="59"/>
      <c r="J61" s="59"/>
      <c r="K61" s="59"/>
      <c r="L61" s="59"/>
    </row>
    <row r="62" spans="1:12">
      <c r="A62" s="59"/>
      <c r="B62" s="59"/>
      <c r="C62" s="59"/>
      <c r="D62" s="59"/>
      <c r="E62" s="60"/>
      <c r="F62" s="60"/>
      <c r="G62" s="60"/>
      <c r="H62" s="59"/>
      <c r="I62" s="59"/>
      <c r="J62" s="59"/>
      <c r="K62" s="59"/>
      <c r="L62" s="59"/>
    </row>
    <row r="63" spans="1:12">
      <c r="A63" s="59"/>
      <c r="B63" s="59"/>
      <c r="C63" s="59"/>
      <c r="D63" s="59"/>
      <c r="E63" s="60"/>
      <c r="F63" s="60"/>
      <c r="G63" s="60"/>
      <c r="H63" s="59"/>
      <c r="I63" s="59"/>
      <c r="J63" s="59"/>
      <c r="K63" s="59"/>
      <c r="L63" s="59"/>
    </row>
    <row r="64" spans="1:12">
      <c r="A64" s="59"/>
      <c r="B64" s="59"/>
      <c r="C64" s="59"/>
      <c r="D64" s="59"/>
      <c r="E64" s="60"/>
      <c r="F64" s="60"/>
      <c r="G64" s="60"/>
      <c r="H64" s="59"/>
      <c r="I64" s="59"/>
      <c r="J64" s="59"/>
      <c r="K64" s="59"/>
      <c r="L64" s="59"/>
    </row>
    <row r="65" spans="1:12">
      <c r="A65" s="59"/>
      <c r="B65" s="59"/>
      <c r="C65" s="59"/>
      <c r="D65" s="59"/>
      <c r="E65" s="60"/>
      <c r="F65" s="60"/>
      <c r="G65" s="60"/>
      <c r="H65" s="59"/>
      <c r="I65" s="59"/>
      <c r="J65" s="59"/>
      <c r="K65" s="59"/>
      <c r="L65" s="59"/>
    </row>
    <row r="66" spans="1:12">
      <c r="A66" s="59"/>
      <c r="B66" s="59"/>
      <c r="C66" s="59"/>
      <c r="D66" s="59"/>
      <c r="E66" s="60"/>
      <c r="F66" s="60"/>
      <c r="G66" s="60"/>
      <c r="H66" s="59"/>
      <c r="I66" s="59"/>
      <c r="J66" s="59"/>
      <c r="K66" s="59"/>
      <c r="L66" s="59"/>
    </row>
    <row r="67" spans="1:12">
      <c r="A67" s="59"/>
      <c r="B67" s="59"/>
      <c r="C67" s="59"/>
      <c r="D67" s="59"/>
      <c r="E67" s="60"/>
      <c r="F67" s="60"/>
      <c r="G67" s="60"/>
      <c r="H67" s="59"/>
      <c r="I67" s="59"/>
      <c r="J67" s="59"/>
      <c r="K67" s="59"/>
      <c r="L67" s="59"/>
    </row>
    <row r="68" spans="1:12">
      <c r="A68" s="59"/>
      <c r="B68" s="59"/>
      <c r="C68" s="59"/>
      <c r="D68" s="59"/>
      <c r="E68" s="60"/>
      <c r="F68" s="60"/>
      <c r="G68" s="60"/>
      <c r="H68" s="59"/>
      <c r="I68" s="59"/>
      <c r="J68" s="59"/>
      <c r="K68" s="59"/>
      <c r="L68" s="59"/>
    </row>
    <row r="69" spans="1:12">
      <c r="A69" s="59"/>
      <c r="B69" s="59"/>
      <c r="C69" s="59"/>
      <c r="D69" s="59"/>
      <c r="E69" s="60"/>
      <c r="F69" s="60"/>
      <c r="G69" s="60"/>
      <c r="H69" s="59"/>
      <c r="I69" s="59"/>
      <c r="J69" s="59"/>
      <c r="K69" s="59"/>
      <c r="L69" s="59"/>
    </row>
    <row r="70" spans="1:12">
      <c r="A70" s="59"/>
      <c r="B70" s="59"/>
      <c r="C70" s="59"/>
      <c r="D70" s="59"/>
      <c r="E70" s="60"/>
      <c r="F70" s="60"/>
      <c r="G70" s="60"/>
      <c r="H70" s="59"/>
      <c r="I70" s="59"/>
      <c r="J70" s="59"/>
      <c r="K70" s="59"/>
      <c r="L70" s="59"/>
    </row>
    <row r="71" spans="1:12">
      <c r="A71" s="59"/>
      <c r="B71" s="59"/>
      <c r="C71" s="59"/>
      <c r="D71" s="59"/>
      <c r="E71" s="60"/>
      <c r="F71" s="60"/>
      <c r="G71" s="60"/>
      <c r="H71" s="59"/>
      <c r="I71" s="59"/>
      <c r="J71" s="59"/>
      <c r="K71" s="59"/>
      <c r="L71" s="59"/>
    </row>
    <row r="72" spans="1:12">
      <c r="A72" s="59"/>
      <c r="B72" s="59"/>
      <c r="C72" s="59"/>
      <c r="D72" s="59"/>
      <c r="E72" s="60"/>
      <c r="F72" s="60"/>
      <c r="G72" s="60"/>
      <c r="H72" s="59"/>
      <c r="I72" s="59"/>
      <c r="J72" s="59"/>
      <c r="K72" s="59"/>
      <c r="L72" s="59"/>
    </row>
    <row r="73" spans="1:12">
      <c r="A73" s="59"/>
      <c r="B73" s="59"/>
      <c r="C73" s="59"/>
      <c r="D73" s="59"/>
      <c r="E73" s="60"/>
      <c r="F73" s="60"/>
      <c r="G73" s="60"/>
      <c r="H73" s="59"/>
      <c r="I73" s="59"/>
      <c r="J73" s="59"/>
      <c r="K73" s="59"/>
      <c r="L73" s="59"/>
    </row>
    <row r="74" spans="1:12">
      <c r="A74" s="59"/>
      <c r="B74" s="59"/>
      <c r="C74" s="59"/>
      <c r="D74" s="59"/>
      <c r="E74" s="60"/>
      <c r="F74" s="60"/>
      <c r="G74" s="60"/>
      <c r="H74" s="59"/>
      <c r="I74" s="59"/>
      <c r="J74" s="59"/>
      <c r="K74" s="59"/>
      <c r="L74" s="59"/>
    </row>
    <row r="75" spans="1:12">
      <c r="A75" s="59"/>
      <c r="B75" s="59"/>
      <c r="C75" s="59"/>
      <c r="D75" s="59"/>
      <c r="E75" s="60"/>
      <c r="F75" s="60"/>
      <c r="G75" s="60"/>
      <c r="H75" s="59"/>
      <c r="I75" s="59"/>
      <c r="J75" s="59"/>
      <c r="K75" s="59"/>
      <c r="L75" s="59"/>
    </row>
    <row r="76" spans="1:12">
      <c r="A76" s="59"/>
      <c r="B76" s="59"/>
      <c r="C76" s="59"/>
      <c r="D76" s="59"/>
      <c r="E76" s="60"/>
      <c r="F76" s="60"/>
      <c r="G76" s="60"/>
      <c r="H76" s="59"/>
      <c r="I76" s="59"/>
      <c r="J76" s="59"/>
      <c r="K76" s="59"/>
      <c r="L76" s="59"/>
    </row>
    <row r="77" spans="1:12">
      <c r="A77" s="59"/>
      <c r="B77" s="59"/>
      <c r="C77" s="59"/>
      <c r="D77" s="59"/>
      <c r="E77" s="60"/>
      <c r="F77" s="60"/>
      <c r="G77" s="60"/>
      <c r="H77" s="59"/>
      <c r="I77" s="59"/>
      <c r="J77" s="59"/>
      <c r="K77" s="59"/>
      <c r="L77" s="59"/>
    </row>
    <row r="78" spans="1:12">
      <c r="A78" s="59"/>
      <c r="B78" s="59"/>
      <c r="C78" s="59"/>
      <c r="D78" s="59"/>
      <c r="E78" s="60"/>
      <c r="F78" s="60"/>
      <c r="G78" s="60"/>
      <c r="H78" s="59"/>
      <c r="I78" s="59"/>
      <c r="J78" s="59"/>
      <c r="K78" s="59"/>
      <c r="L78" s="59"/>
    </row>
    <row r="79" spans="1:12">
      <c r="A79" s="59"/>
      <c r="B79" s="59"/>
      <c r="C79" s="59"/>
      <c r="D79" s="59"/>
      <c r="E79" s="60"/>
      <c r="F79" s="60"/>
      <c r="G79" s="60"/>
      <c r="H79" s="59"/>
      <c r="I79" s="59"/>
      <c r="J79" s="59"/>
      <c r="K79" s="59"/>
      <c r="L79" s="59"/>
    </row>
    <row r="80" spans="1:12">
      <c r="A80" s="59"/>
      <c r="B80" s="59"/>
      <c r="C80" s="59"/>
      <c r="D80" s="59"/>
      <c r="E80" s="60"/>
      <c r="F80" s="60"/>
      <c r="G80" s="60"/>
      <c r="H80" s="59"/>
      <c r="I80" s="59"/>
      <c r="J80" s="59"/>
      <c r="K80" s="59"/>
      <c r="L80" s="59"/>
    </row>
    <row r="81" spans="1:12">
      <c r="A81" s="59"/>
      <c r="B81" s="59"/>
      <c r="C81" s="59"/>
      <c r="D81" s="59"/>
      <c r="E81" s="60"/>
      <c r="F81" s="60"/>
      <c r="G81" s="60"/>
      <c r="H81" s="59"/>
      <c r="I81" s="59"/>
      <c r="J81" s="59"/>
      <c r="K81" s="59"/>
      <c r="L81" s="59"/>
    </row>
    <row r="82" spans="1:12">
      <c r="A82" s="59"/>
      <c r="B82" s="59"/>
      <c r="C82" s="59"/>
      <c r="D82" s="59"/>
      <c r="E82" s="60"/>
      <c r="F82" s="60"/>
      <c r="G82" s="60"/>
      <c r="H82" s="59"/>
      <c r="I82" s="59"/>
      <c r="J82" s="59"/>
      <c r="K82" s="59"/>
      <c r="L82" s="59"/>
    </row>
    <row r="83" spans="1:12">
      <c r="A83" s="59"/>
      <c r="B83" s="59"/>
      <c r="C83" s="59"/>
      <c r="D83" s="59"/>
      <c r="E83" s="60"/>
      <c r="F83" s="60"/>
      <c r="G83" s="60"/>
      <c r="H83" s="59"/>
      <c r="I83" s="59"/>
      <c r="J83" s="59"/>
      <c r="K83" s="59"/>
      <c r="L83" s="59"/>
    </row>
    <row r="84" spans="1:12">
      <c r="A84" s="59"/>
      <c r="B84" s="59"/>
      <c r="C84" s="59"/>
      <c r="D84" s="59"/>
      <c r="E84" s="60"/>
      <c r="F84" s="60"/>
      <c r="G84" s="60"/>
      <c r="H84" s="59"/>
      <c r="I84" s="59"/>
      <c r="J84" s="59"/>
      <c r="K84" s="59"/>
      <c r="L84" s="59"/>
    </row>
    <row r="85" spans="1:12">
      <c r="A85" s="59"/>
      <c r="B85" s="59"/>
      <c r="C85" s="59"/>
      <c r="D85" s="59"/>
      <c r="E85" s="60"/>
      <c r="F85" s="60"/>
      <c r="G85" s="60"/>
      <c r="H85" s="59"/>
      <c r="I85" s="59"/>
      <c r="J85" s="59"/>
      <c r="K85" s="59"/>
      <c r="L85" s="59"/>
    </row>
    <row r="86" spans="1:12">
      <c r="A86" s="59"/>
      <c r="B86" s="59"/>
      <c r="C86" s="59"/>
      <c r="D86" s="59"/>
      <c r="E86" s="60"/>
      <c r="F86" s="60"/>
      <c r="G86" s="60"/>
      <c r="H86" s="59"/>
      <c r="I86" s="59"/>
      <c r="J86" s="59"/>
      <c r="K86" s="59"/>
      <c r="L86" s="59"/>
    </row>
    <row r="87" spans="1:12">
      <c r="A87" s="59"/>
      <c r="B87" s="59"/>
      <c r="C87" s="59"/>
      <c r="D87" s="59"/>
      <c r="E87" s="60"/>
      <c r="F87" s="60"/>
      <c r="G87" s="60"/>
      <c r="H87" s="59"/>
      <c r="I87" s="59"/>
      <c r="J87" s="59"/>
      <c r="K87" s="59"/>
      <c r="L87" s="59"/>
    </row>
    <row r="88" spans="1:12">
      <c r="A88" s="59"/>
      <c r="B88" s="59"/>
      <c r="C88" s="59"/>
      <c r="D88" s="59"/>
      <c r="E88" s="60"/>
      <c r="F88" s="60"/>
      <c r="G88" s="60"/>
      <c r="H88" s="59"/>
      <c r="I88" s="59"/>
      <c r="J88" s="59"/>
      <c r="K88" s="59"/>
      <c r="L88" s="59"/>
    </row>
    <row r="89" spans="1:12">
      <c r="A89" s="59"/>
      <c r="B89" s="59"/>
      <c r="C89" s="59"/>
      <c r="D89" s="59"/>
      <c r="E89" s="60"/>
      <c r="F89" s="60"/>
      <c r="G89" s="60"/>
      <c r="H89" s="59"/>
      <c r="I89" s="59"/>
      <c r="J89" s="59"/>
      <c r="K89" s="59"/>
      <c r="L89" s="59"/>
    </row>
    <row r="90" spans="1:12">
      <c r="A90" s="59"/>
      <c r="B90" s="59"/>
      <c r="C90" s="59"/>
      <c r="D90" s="59"/>
      <c r="E90" s="60"/>
      <c r="F90" s="60"/>
      <c r="G90" s="60"/>
      <c r="H90" s="59"/>
      <c r="I90" s="59"/>
      <c r="J90" s="59"/>
      <c r="K90" s="59"/>
      <c r="L90" s="59"/>
    </row>
    <row r="91" spans="1:12">
      <c r="A91" s="59"/>
      <c r="B91" s="59"/>
      <c r="C91" s="59"/>
      <c r="D91" s="59"/>
      <c r="E91" s="60"/>
      <c r="F91" s="60"/>
      <c r="G91" s="60"/>
      <c r="H91" s="59"/>
      <c r="I91" s="59"/>
      <c r="J91" s="59"/>
      <c r="K91" s="59"/>
      <c r="L91" s="59"/>
    </row>
    <row r="92" spans="1:12">
      <c r="A92" s="59"/>
      <c r="B92" s="59"/>
      <c r="C92" s="59"/>
      <c r="D92" s="59"/>
      <c r="E92" s="60"/>
      <c r="F92" s="60"/>
      <c r="G92" s="60"/>
      <c r="H92" s="59"/>
      <c r="I92" s="59"/>
      <c r="J92" s="59"/>
      <c r="K92" s="59"/>
      <c r="L92" s="59"/>
    </row>
    <row r="93" spans="1:12">
      <c r="A93" s="59"/>
      <c r="B93" s="59"/>
      <c r="C93" s="59"/>
      <c r="D93" s="59"/>
      <c r="E93" s="60"/>
      <c r="F93" s="60"/>
      <c r="G93" s="60"/>
      <c r="H93" s="59"/>
      <c r="I93" s="59"/>
      <c r="J93" s="59"/>
      <c r="K93" s="59"/>
      <c r="L93" s="59"/>
    </row>
    <row r="94" spans="1:12">
      <c r="A94" s="59"/>
      <c r="B94" s="59"/>
      <c r="C94" s="59"/>
      <c r="D94" s="59"/>
      <c r="E94" s="60"/>
      <c r="F94" s="60"/>
      <c r="G94" s="60"/>
      <c r="H94" s="59"/>
      <c r="I94" s="59"/>
      <c r="J94" s="59"/>
      <c r="K94" s="59"/>
      <c r="L94" s="59"/>
    </row>
    <row r="95" spans="1:12">
      <c r="A95" s="59"/>
      <c r="B95" s="59"/>
      <c r="C95" s="59"/>
      <c r="D95" s="59"/>
      <c r="E95" s="60"/>
      <c r="F95" s="60"/>
      <c r="G95" s="60"/>
      <c r="H95" s="59"/>
      <c r="I95" s="59"/>
      <c r="J95" s="59"/>
      <c r="K95" s="59"/>
      <c r="L95" s="59"/>
    </row>
    <row r="96" spans="1:12">
      <c r="A96" s="59"/>
      <c r="B96" s="59"/>
      <c r="C96" s="59"/>
      <c r="D96" s="59"/>
      <c r="E96" s="60"/>
      <c r="F96" s="60"/>
      <c r="G96" s="60"/>
      <c r="H96" s="59"/>
      <c r="I96" s="59"/>
      <c r="J96" s="59"/>
      <c r="K96" s="59"/>
      <c r="L96" s="59"/>
    </row>
    <row r="97" spans="1:12">
      <c r="A97" s="59"/>
      <c r="B97" s="59"/>
      <c r="C97" s="59"/>
      <c r="D97" s="59"/>
      <c r="E97" s="60"/>
      <c r="F97" s="60"/>
      <c r="G97" s="60"/>
      <c r="H97" s="59"/>
      <c r="I97" s="59"/>
      <c r="J97" s="59"/>
      <c r="K97" s="59"/>
      <c r="L97" s="59"/>
    </row>
    <row r="98" spans="1:12">
      <c r="A98" s="59"/>
      <c r="B98" s="59"/>
      <c r="C98" s="59"/>
      <c r="D98" s="59"/>
      <c r="E98" s="60"/>
      <c r="F98" s="60"/>
      <c r="G98" s="60"/>
      <c r="H98" s="59"/>
      <c r="I98" s="59"/>
      <c r="J98" s="59"/>
      <c r="K98" s="59"/>
      <c r="L98" s="59"/>
    </row>
    <row r="99" spans="1:12">
      <c r="A99" s="59"/>
      <c r="B99" s="59"/>
      <c r="C99" s="59"/>
      <c r="D99" s="59"/>
      <c r="E99" s="60"/>
      <c r="F99" s="60"/>
      <c r="G99" s="60"/>
      <c r="H99" s="59"/>
      <c r="I99" s="59"/>
      <c r="J99" s="59"/>
      <c r="K99" s="59"/>
      <c r="L99" s="59"/>
    </row>
    <row r="100" spans="1:12">
      <c r="A100" s="59"/>
      <c r="B100" s="59"/>
      <c r="C100" s="59"/>
      <c r="D100" s="59"/>
      <c r="E100" s="60"/>
      <c r="F100" s="60"/>
      <c r="G100" s="60"/>
      <c r="H100" s="59"/>
      <c r="I100" s="59"/>
      <c r="J100" s="59"/>
      <c r="K100" s="59"/>
      <c r="L100" s="59"/>
    </row>
    <row r="101" spans="1:12">
      <c r="A101" s="59"/>
      <c r="B101" s="59"/>
      <c r="C101" s="59"/>
      <c r="D101" s="59"/>
      <c r="E101" s="60"/>
      <c r="F101" s="60"/>
      <c r="G101" s="60"/>
      <c r="H101" s="59"/>
      <c r="I101" s="59"/>
      <c r="J101" s="59"/>
      <c r="K101" s="59"/>
      <c r="L101" s="59"/>
    </row>
    <row r="102" spans="1:12">
      <c r="A102" s="59"/>
      <c r="B102" s="59"/>
      <c r="C102" s="59"/>
      <c r="D102" s="59"/>
      <c r="E102" s="60"/>
      <c r="F102" s="60"/>
      <c r="G102" s="60"/>
      <c r="H102" s="59"/>
      <c r="I102" s="59"/>
      <c r="J102" s="59"/>
      <c r="K102" s="59"/>
      <c r="L102" s="59"/>
    </row>
    <row r="103" spans="1:12">
      <c r="A103" s="59"/>
      <c r="B103" s="59"/>
      <c r="C103" s="59"/>
      <c r="D103" s="59"/>
      <c r="E103" s="60"/>
      <c r="F103" s="60"/>
      <c r="G103" s="60"/>
      <c r="H103" s="59"/>
      <c r="I103" s="59"/>
      <c r="J103" s="59"/>
      <c r="K103" s="59"/>
      <c r="L103" s="59"/>
    </row>
    <row r="104" spans="1:12">
      <c r="A104" s="59"/>
      <c r="B104" s="59"/>
      <c r="C104" s="59"/>
      <c r="D104" s="59"/>
      <c r="E104" s="60"/>
      <c r="F104" s="60"/>
      <c r="G104" s="60"/>
      <c r="H104" s="59"/>
      <c r="I104" s="59"/>
      <c r="J104" s="59"/>
      <c r="K104" s="59"/>
      <c r="L104" s="59"/>
    </row>
    <row r="105" spans="1:12">
      <c r="A105" s="59"/>
      <c r="B105" s="59"/>
      <c r="C105" s="59"/>
      <c r="D105" s="59"/>
      <c r="E105" s="60"/>
      <c r="F105" s="60"/>
      <c r="G105" s="60"/>
      <c r="H105" s="59"/>
      <c r="I105" s="59"/>
      <c r="J105" s="59"/>
      <c r="K105" s="59"/>
      <c r="L105" s="59"/>
    </row>
    <row r="106" spans="1:12">
      <c r="A106" s="59"/>
      <c r="B106" s="59"/>
      <c r="C106" s="59"/>
      <c r="D106" s="59"/>
      <c r="E106" s="60"/>
      <c r="F106" s="60"/>
      <c r="G106" s="60"/>
      <c r="H106" s="59"/>
      <c r="I106" s="59"/>
      <c r="J106" s="59"/>
      <c r="K106" s="59"/>
      <c r="L106" s="59"/>
    </row>
    <row r="107" spans="1:12">
      <c r="A107" s="59"/>
      <c r="B107" s="59"/>
      <c r="C107" s="59"/>
      <c r="D107" s="59"/>
      <c r="E107" s="60"/>
      <c r="F107" s="60"/>
      <c r="G107" s="60"/>
      <c r="H107" s="59"/>
      <c r="I107" s="59"/>
      <c r="J107" s="59"/>
      <c r="K107" s="59"/>
      <c r="L107" s="59"/>
    </row>
    <row r="108" spans="1:12">
      <c r="A108" s="59"/>
      <c r="B108" s="59"/>
      <c r="C108" s="59"/>
      <c r="D108" s="59"/>
      <c r="E108" s="60"/>
      <c r="F108" s="60"/>
      <c r="G108" s="60"/>
      <c r="H108" s="59"/>
      <c r="I108" s="59"/>
      <c r="J108" s="59"/>
      <c r="K108" s="59"/>
      <c r="L108" s="59"/>
    </row>
    <row r="109" spans="1:12">
      <c r="A109" s="59"/>
      <c r="B109" s="59"/>
      <c r="C109" s="59"/>
      <c r="D109" s="59"/>
      <c r="E109" s="60"/>
      <c r="F109" s="60"/>
      <c r="G109" s="60"/>
      <c r="H109" s="59"/>
      <c r="I109" s="59"/>
      <c r="J109" s="59"/>
      <c r="K109" s="59"/>
      <c r="L109" s="59"/>
    </row>
    <row r="110" spans="1:12">
      <c r="A110" s="59"/>
      <c r="B110" s="59"/>
      <c r="C110" s="59"/>
      <c r="D110" s="59"/>
      <c r="E110" s="60"/>
      <c r="F110" s="60"/>
      <c r="G110" s="60"/>
      <c r="H110" s="59"/>
      <c r="I110" s="59"/>
      <c r="J110" s="59"/>
      <c r="K110" s="59"/>
      <c r="L110" s="59"/>
    </row>
    <row r="111" spans="1:12">
      <c r="A111" s="59"/>
      <c r="B111" s="59"/>
      <c r="C111" s="59"/>
      <c r="D111" s="59"/>
      <c r="E111" s="60"/>
      <c r="F111" s="60"/>
      <c r="G111" s="60"/>
      <c r="H111" s="59"/>
      <c r="I111" s="59"/>
      <c r="J111" s="59"/>
      <c r="K111" s="59"/>
      <c r="L111" s="59"/>
    </row>
    <row r="112" spans="1:12">
      <c r="A112" s="59"/>
      <c r="B112" s="59"/>
      <c r="C112" s="59"/>
      <c r="D112" s="59"/>
      <c r="E112" s="60"/>
      <c r="F112" s="60"/>
      <c r="G112" s="60"/>
      <c r="H112" s="59"/>
      <c r="I112" s="59"/>
      <c r="J112" s="59"/>
      <c r="K112" s="59"/>
      <c r="L112" s="59"/>
    </row>
    <row r="113" spans="1:12">
      <c r="A113" s="59"/>
      <c r="B113" s="59"/>
      <c r="C113" s="59"/>
      <c r="D113" s="59"/>
      <c r="E113" s="60"/>
      <c r="F113" s="60"/>
      <c r="G113" s="60"/>
      <c r="H113" s="59"/>
      <c r="I113" s="59"/>
      <c r="J113" s="59"/>
      <c r="K113" s="59"/>
      <c r="L113" s="59"/>
    </row>
    <row r="114" spans="1:12">
      <c r="A114" s="59"/>
      <c r="B114" s="59"/>
      <c r="C114" s="59"/>
      <c r="D114" s="59"/>
      <c r="E114" s="60"/>
      <c r="F114" s="60"/>
      <c r="G114" s="60"/>
      <c r="H114" s="59"/>
      <c r="I114" s="59"/>
      <c r="J114" s="59"/>
      <c r="K114" s="59"/>
      <c r="L114" s="59"/>
    </row>
    <row r="115" spans="1:12">
      <c r="A115" s="59"/>
      <c r="B115" s="59"/>
      <c r="C115" s="59"/>
      <c r="D115" s="59"/>
      <c r="E115" s="60"/>
      <c r="F115" s="60"/>
      <c r="G115" s="60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60"/>
      <c r="F116" s="60"/>
      <c r="G116" s="60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60"/>
      <c r="F117" s="60"/>
      <c r="G117" s="60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60"/>
      <c r="F118" s="60"/>
      <c r="G118" s="60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60"/>
      <c r="F119" s="60"/>
      <c r="G119" s="60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60"/>
      <c r="F120" s="60"/>
      <c r="G120" s="60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60"/>
      <c r="F121" s="60"/>
      <c r="G121" s="60"/>
      <c r="H121" s="59"/>
      <c r="I121" s="59"/>
      <c r="J121" s="59"/>
      <c r="K121" s="59"/>
      <c r="L121" s="59"/>
    </row>
    <row r="122" spans="1:12">
      <c r="A122" s="59"/>
      <c r="B122" s="59"/>
      <c r="C122" s="59"/>
      <c r="D122" s="59"/>
      <c r="E122" s="60"/>
      <c r="F122" s="60"/>
      <c r="G122" s="60"/>
      <c r="H122" s="59"/>
      <c r="I122" s="59"/>
      <c r="J122" s="59"/>
      <c r="K122" s="59"/>
      <c r="L122" s="59"/>
    </row>
    <row r="123" spans="1:12">
      <c r="A123" s="59"/>
      <c r="B123" s="59"/>
      <c r="C123" s="59"/>
      <c r="D123" s="59"/>
      <c r="E123" s="60"/>
      <c r="F123" s="60"/>
      <c r="G123" s="60"/>
      <c r="H123" s="59"/>
      <c r="I123" s="59"/>
      <c r="J123" s="59"/>
      <c r="K123" s="59"/>
      <c r="L123" s="59"/>
    </row>
    <row r="124" spans="1:12">
      <c r="A124" s="59"/>
      <c r="B124" s="59"/>
      <c r="C124" s="59"/>
      <c r="D124" s="59"/>
      <c r="E124" s="60"/>
      <c r="F124" s="60"/>
      <c r="G124" s="60"/>
      <c r="H124" s="59"/>
      <c r="I124" s="59"/>
      <c r="J124" s="59"/>
      <c r="K124" s="59"/>
      <c r="L124" s="59"/>
    </row>
    <row r="125" spans="1:12">
      <c r="A125" s="59"/>
      <c r="B125" s="59"/>
      <c r="C125" s="59"/>
      <c r="D125" s="59"/>
      <c r="E125" s="60"/>
      <c r="F125" s="60"/>
      <c r="G125" s="60"/>
      <c r="H125" s="59"/>
      <c r="I125" s="59"/>
      <c r="J125" s="59"/>
      <c r="K125" s="59"/>
      <c r="L125" s="59"/>
    </row>
    <row r="126" spans="1:12">
      <c r="A126" s="59"/>
      <c r="B126" s="59"/>
      <c r="C126" s="59"/>
      <c r="D126" s="59"/>
      <c r="E126" s="60"/>
      <c r="F126" s="60"/>
      <c r="G126" s="60"/>
      <c r="H126" s="59"/>
      <c r="I126" s="59"/>
      <c r="J126" s="59"/>
      <c r="K126" s="59"/>
      <c r="L126" s="59"/>
    </row>
    <row r="127" spans="1:12">
      <c r="A127" s="59"/>
      <c r="B127" s="59"/>
      <c r="C127" s="59"/>
      <c r="D127" s="59"/>
      <c r="E127" s="60"/>
      <c r="F127" s="60"/>
      <c r="G127" s="60"/>
      <c r="H127" s="59"/>
      <c r="I127" s="59"/>
      <c r="J127" s="59"/>
      <c r="K127" s="59"/>
      <c r="L127" s="59"/>
    </row>
    <row r="128" spans="1:12">
      <c r="A128" s="59"/>
      <c r="B128" s="59"/>
      <c r="C128" s="59"/>
      <c r="D128" s="59"/>
      <c r="E128" s="60"/>
      <c r="F128" s="60"/>
      <c r="G128" s="60"/>
      <c r="H128" s="59"/>
      <c r="I128" s="59"/>
      <c r="J128" s="59"/>
      <c r="K128" s="59"/>
      <c r="L128" s="59"/>
    </row>
    <row r="129" spans="1:12">
      <c r="A129" s="59"/>
      <c r="B129" s="59"/>
      <c r="C129" s="59"/>
      <c r="D129" s="59"/>
      <c r="E129" s="60"/>
      <c r="F129" s="60"/>
      <c r="G129" s="60"/>
      <c r="H129" s="59"/>
      <c r="I129" s="59"/>
      <c r="J129" s="59"/>
      <c r="K129" s="59"/>
      <c r="L129" s="59"/>
    </row>
    <row r="130" spans="1:12">
      <c r="A130" s="59"/>
      <c r="B130" s="59"/>
      <c r="C130" s="59"/>
      <c r="D130" s="59"/>
      <c r="E130" s="60"/>
      <c r="F130" s="60"/>
      <c r="G130" s="60"/>
      <c r="H130" s="59"/>
      <c r="I130" s="59"/>
      <c r="J130" s="59"/>
      <c r="K130" s="59"/>
      <c r="L130" s="59"/>
    </row>
    <row r="131" spans="1:12">
      <c r="A131" s="59"/>
      <c r="B131" s="59"/>
      <c r="C131" s="59"/>
      <c r="D131" s="59"/>
      <c r="E131" s="60"/>
      <c r="F131" s="60"/>
      <c r="G131" s="60"/>
      <c r="H131" s="59"/>
      <c r="I131" s="59"/>
      <c r="J131" s="59"/>
      <c r="K131" s="59"/>
      <c r="L131" s="59"/>
    </row>
    <row r="132" spans="1:12">
      <c r="A132" s="59"/>
      <c r="B132" s="59"/>
      <c r="C132" s="59"/>
      <c r="D132" s="59"/>
      <c r="E132" s="60"/>
      <c r="F132" s="60"/>
      <c r="G132" s="60"/>
      <c r="H132" s="59"/>
      <c r="I132" s="59"/>
      <c r="J132" s="59"/>
      <c r="K132" s="59"/>
      <c r="L132" s="59"/>
    </row>
    <row r="133" spans="1:12">
      <c r="A133" s="59"/>
      <c r="B133" s="59"/>
      <c r="C133" s="59"/>
      <c r="D133" s="59"/>
      <c r="E133" s="60"/>
      <c r="F133" s="60"/>
      <c r="G133" s="60"/>
      <c r="H133" s="59"/>
      <c r="I133" s="59"/>
      <c r="J133" s="59"/>
      <c r="K133" s="59"/>
      <c r="L133" s="59"/>
    </row>
    <row r="134" spans="1:12">
      <c r="A134" s="59"/>
      <c r="B134" s="59"/>
      <c r="C134" s="59"/>
      <c r="D134" s="59"/>
      <c r="E134" s="60"/>
      <c r="F134" s="60"/>
      <c r="G134" s="60"/>
      <c r="H134" s="59"/>
      <c r="I134" s="59"/>
      <c r="J134" s="59"/>
      <c r="K134" s="59"/>
      <c r="L134" s="59"/>
    </row>
    <row r="135" spans="1:12">
      <c r="A135" s="59"/>
      <c r="B135" s="59"/>
      <c r="C135" s="59"/>
      <c r="D135" s="59"/>
      <c r="E135" s="60"/>
      <c r="F135" s="60"/>
      <c r="G135" s="60"/>
      <c r="H135" s="59"/>
      <c r="I135" s="59"/>
      <c r="J135" s="59"/>
      <c r="K135" s="59"/>
      <c r="L135" s="59"/>
    </row>
    <row r="136" spans="1:12">
      <c r="A136" s="59"/>
      <c r="B136" s="59"/>
      <c r="C136" s="59"/>
      <c r="D136" s="59"/>
      <c r="E136" s="60"/>
      <c r="F136" s="60"/>
      <c r="G136" s="60"/>
      <c r="H136" s="59"/>
      <c r="I136" s="59"/>
      <c r="J136" s="59"/>
      <c r="K136" s="59"/>
      <c r="L136" s="59"/>
    </row>
    <row r="137" spans="1:12">
      <c r="A137" s="59"/>
      <c r="B137" s="59"/>
      <c r="C137" s="59"/>
      <c r="D137" s="59"/>
      <c r="E137" s="60"/>
      <c r="F137" s="60"/>
      <c r="G137" s="60"/>
      <c r="H137" s="59"/>
      <c r="I137" s="59"/>
      <c r="J137" s="59"/>
      <c r="K137" s="59"/>
      <c r="L137" s="59"/>
    </row>
    <row r="138" spans="1:12">
      <c r="A138" s="59"/>
      <c r="B138" s="59"/>
      <c r="C138" s="59"/>
      <c r="D138" s="59"/>
      <c r="E138" s="60"/>
      <c r="F138" s="60"/>
      <c r="G138" s="60"/>
      <c r="H138" s="59"/>
      <c r="I138" s="59"/>
      <c r="J138" s="59"/>
      <c r="K138" s="59"/>
      <c r="L138" s="59"/>
    </row>
    <row r="139" spans="1:12">
      <c r="A139" s="59"/>
      <c r="B139" s="59"/>
      <c r="C139" s="59"/>
      <c r="D139" s="59"/>
      <c r="E139" s="60"/>
      <c r="F139" s="60"/>
      <c r="G139" s="60"/>
      <c r="H139" s="59"/>
      <c r="I139" s="59"/>
      <c r="J139" s="59"/>
      <c r="K139" s="59"/>
      <c r="L139" s="59"/>
    </row>
    <row r="140" spans="1:12">
      <c r="A140" s="59"/>
      <c r="B140" s="59"/>
      <c r="C140" s="59"/>
      <c r="D140" s="59"/>
      <c r="E140" s="60"/>
      <c r="F140" s="60"/>
      <c r="G140" s="60"/>
      <c r="H140" s="59"/>
      <c r="I140" s="59"/>
      <c r="J140" s="59"/>
      <c r="K140" s="59"/>
      <c r="L140" s="59"/>
    </row>
    <row r="141" spans="1:12">
      <c r="A141" s="59"/>
      <c r="B141" s="59"/>
      <c r="C141" s="59"/>
      <c r="D141" s="59"/>
      <c r="E141" s="60"/>
      <c r="F141" s="60"/>
      <c r="G141" s="60"/>
      <c r="H141" s="59"/>
      <c r="I141" s="59"/>
      <c r="J141" s="59"/>
      <c r="K141" s="59"/>
      <c r="L141" s="59"/>
    </row>
    <row r="142" spans="1:12">
      <c r="A142" s="59"/>
      <c r="B142" s="59"/>
      <c r="C142" s="59"/>
      <c r="D142" s="59"/>
      <c r="E142" s="60"/>
      <c r="F142" s="60"/>
      <c r="G142" s="60"/>
      <c r="H142" s="59"/>
      <c r="I142" s="59"/>
      <c r="J142" s="59"/>
      <c r="K142" s="59"/>
      <c r="L142" s="59"/>
    </row>
    <row r="143" spans="1:12">
      <c r="A143" s="59"/>
      <c r="B143" s="59"/>
      <c r="C143" s="59"/>
      <c r="D143" s="59"/>
      <c r="E143" s="60"/>
      <c r="F143" s="60"/>
      <c r="G143" s="60"/>
      <c r="H143" s="59"/>
      <c r="I143" s="59"/>
      <c r="J143" s="59"/>
      <c r="K143" s="59"/>
      <c r="L143" s="59"/>
    </row>
    <row r="144" spans="1:12">
      <c r="A144" s="59"/>
      <c r="B144" s="59"/>
      <c r="C144" s="59"/>
      <c r="D144" s="59"/>
      <c r="E144" s="60"/>
      <c r="F144" s="60"/>
      <c r="G144" s="60"/>
      <c r="H144" s="59"/>
      <c r="I144" s="59"/>
      <c r="J144" s="59"/>
      <c r="K144" s="59"/>
      <c r="L144" s="59"/>
    </row>
    <row r="145" spans="1:12">
      <c r="A145" s="59"/>
      <c r="B145" s="59"/>
      <c r="C145" s="59"/>
      <c r="D145" s="59"/>
      <c r="E145" s="60"/>
      <c r="F145" s="60"/>
      <c r="G145" s="60"/>
      <c r="H145" s="59"/>
      <c r="I145" s="59"/>
      <c r="J145" s="59"/>
      <c r="K145" s="59"/>
      <c r="L145" s="59"/>
    </row>
    <row r="146" spans="1:12">
      <c r="A146" s="59"/>
      <c r="B146" s="59"/>
      <c r="C146" s="59"/>
      <c r="D146" s="59"/>
      <c r="E146" s="60"/>
      <c r="F146" s="60"/>
      <c r="G146" s="60"/>
      <c r="H146" s="59"/>
      <c r="I146" s="59"/>
      <c r="J146" s="59"/>
      <c r="K146" s="59"/>
      <c r="L146" s="59"/>
    </row>
    <row r="147" spans="1:12">
      <c r="A147" s="59"/>
      <c r="B147" s="59"/>
      <c r="C147" s="59"/>
      <c r="D147" s="59"/>
      <c r="E147" s="60"/>
      <c r="F147" s="60"/>
      <c r="G147" s="60"/>
      <c r="H147" s="59"/>
      <c r="I147" s="59"/>
      <c r="J147" s="59"/>
      <c r="K147" s="59"/>
      <c r="L147" s="59"/>
    </row>
    <row r="148" spans="1:12">
      <c r="A148" s="59"/>
      <c r="B148" s="59"/>
      <c r="C148" s="59"/>
      <c r="D148" s="59"/>
      <c r="E148" s="60"/>
      <c r="F148" s="60"/>
      <c r="G148" s="60"/>
      <c r="H148" s="59"/>
      <c r="I148" s="59"/>
      <c r="J148" s="59"/>
      <c r="K148" s="59"/>
      <c r="L148" s="59"/>
    </row>
    <row r="149" spans="1:12">
      <c r="A149" s="59"/>
      <c r="B149" s="59"/>
      <c r="C149" s="59"/>
      <c r="D149" s="59"/>
      <c r="E149" s="60"/>
      <c r="F149" s="60"/>
      <c r="G149" s="60"/>
      <c r="H149" s="59"/>
      <c r="I149" s="59"/>
      <c r="J149" s="59"/>
      <c r="K149" s="59"/>
      <c r="L149" s="59"/>
    </row>
    <row r="150" spans="1:12">
      <c r="A150" s="59"/>
      <c r="B150" s="59"/>
      <c r="C150" s="59"/>
      <c r="D150" s="59"/>
      <c r="E150" s="60"/>
      <c r="F150" s="60"/>
      <c r="G150" s="60"/>
      <c r="H150" s="59"/>
      <c r="I150" s="59"/>
      <c r="J150" s="59"/>
      <c r="K150" s="59"/>
      <c r="L150" s="59"/>
    </row>
    <row r="151" spans="1:12">
      <c r="A151" s="59"/>
      <c r="B151" s="59"/>
      <c r="C151" s="59"/>
      <c r="D151" s="59"/>
      <c r="E151" s="60"/>
      <c r="F151" s="60"/>
      <c r="G151" s="60"/>
      <c r="H151" s="59"/>
      <c r="I151" s="59"/>
      <c r="J151" s="59"/>
      <c r="K151" s="59"/>
      <c r="L151" s="59"/>
    </row>
    <row r="152" spans="1:12">
      <c r="A152" s="59"/>
      <c r="B152" s="59"/>
      <c r="C152" s="59"/>
      <c r="D152" s="59"/>
      <c r="E152" s="60"/>
      <c r="F152" s="60"/>
      <c r="G152" s="60"/>
      <c r="H152" s="59"/>
      <c r="I152" s="59"/>
      <c r="J152" s="59"/>
      <c r="K152" s="59"/>
      <c r="L152" s="59"/>
    </row>
    <row r="153" spans="1:12">
      <c r="A153" s="59"/>
      <c r="B153" s="59"/>
      <c r="C153" s="59"/>
      <c r="D153" s="59"/>
      <c r="E153" s="60"/>
      <c r="F153" s="60"/>
      <c r="G153" s="60"/>
      <c r="H153" s="59"/>
      <c r="I153" s="59"/>
      <c r="J153" s="59"/>
      <c r="K153" s="59"/>
      <c r="L153" s="59"/>
    </row>
    <row r="154" spans="1:12">
      <c r="A154" s="59"/>
      <c r="B154" s="59"/>
      <c r="C154" s="59"/>
      <c r="D154" s="59"/>
      <c r="E154" s="60"/>
      <c r="F154" s="60"/>
      <c r="G154" s="60"/>
      <c r="H154" s="59"/>
      <c r="I154" s="59"/>
      <c r="J154" s="59"/>
      <c r="K154" s="59"/>
      <c r="L154" s="59"/>
    </row>
    <row r="155" spans="1:12">
      <c r="A155" s="59"/>
      <c r="B155" s="59"/>
      <c r="C155" s="59"/>
      <c r="D155" s="59"/>
      <c r="E155" s="60"/>
      <c r="F155" s="60"/>
      <c r="G155" s="60"/>
      <c r="H155" s="59"/>
      <c r="I155" s="59"/>
      <c r="J155" s="59"/>
      <c r="K155" s="59"/>
      <c r="L155" s="59"/>
    </row>
    <row r="156" spans="1:12">
      <c r="A156" s="59"/>
      <c r="B156" s="59"/>
      <c r="C156" s="59"/>
      <c r="D156" s="59"/>
      <c r="E156" s="60"/>
      <c r="F156" s="60"/>
      <c r="G156" s="60"/>
      <c r="H156" s="59"/>
      <c r="I156" s="59"/>
      <c r="J156" s="59"/>
      <c r="K156" s="59"/>
      <c r="L156" s="59"/>
    </row>
    <row r="157" spans="1:12">
      <c r="A157" s="59"/>
      <c r="B157" s="59"/>
      <c r="C157" s="59"/>
      <c r="D157" s="59"/>
      <c r="E157" s="60"/>
      <c r="F157" s="60"/>
      <c r="G157" s="60"/>
      <c r="H157" s="59"/>
      <c r="I157" s="59"/>
      <c r="J157" s="59"/>
      <c r="K157" s="59"/>
      <c r="L157" s="59"/>
    </row>
    <row r="158" spans="1:12">
      <c r="A158" s="59"/>
      <c r="B158" s="59"/>
      <c r="C158" s="59"/>
      <c r="D158" s="59"/>
      <c r="E158" s="60"/>
      <c r="F158" s="60"/>
      <c r="G158" s="60"/>
      <c r="H158" s="59"/>
      <c r="I158" s="59"/>
      <c r="J158" s="59"/>
      <c r="K158" s="59"/>
      <c r="L158" s="59"/>
    </row>
    <row r="159" spans="1:12">
      <c r="A159" s="59"/>
      <c r="B159" s="59"/>
      <c r="C159" s="59"/>
      <c r="D159" s="59"/>
      <c r="E159" s="60"/>
      <c r="F159" s="60"/>
      <c r="G159" s="60"/>
      <c r="H159" s="59"/>
      <c r="I159" s="59"/>
      <c r="J159" s="59"/>
      <c r="K159" s="59"/>
      <c r="L159" s="59"/>
    </row>
    <row r="160" spans="1:12">
      <c r="A160" s="59"/>
      <c r="B160" s="59"/>
      <c r="C160" s="59"/>
      <c r="D160" s="59"/>
      <c r="E160" s="60"/>
      <c r="F160" s="60"/>
      <c r="G160" s="60"/>
      <c r="H160" s="59"/>
      <c r="I160" s="59"/>
      <c r="J160" s="59"/>
      <c r="K160" s="59"/>
      <c r="L160" s="59"/>
    </row>
    <row r="161" spans="1:12">
      <c r="A161" s="59"/>
      <c r="B161" s="59"/>
      <c r="C161" s="59"/>
      <c r="D161" s="59"/>
      <c r="E161" s="60"/>
      <c r="F161" s="60"/>
      <c r="G161" s="60"/>
      <c r="H161" s="59"/>
      <c r="I161" s="59"/>
      <c r="J161" s="59"/>
      <c r="K161" s="59"/>
      <c r="L161" s="59"/>
    </row>
    <row r="162" spans="1:12">
      <c r="A162" s="59"/>
      <c r="B162" s="59"/>
      <c r="C162" s="59"/>
      <c r="D162" s="59"/>
      <c r="E162" s="60"/>
      <c r="F162" s="60"/>
      <c r="G162" s="60"/>
      <c r="H162" s="59"/>
      <c r="I162" s="59"/>
      <c r="J162" s="59"/>
      <c r="K162" s="59"/>
      <c r="L162" s="59"/>
    </row>
    <row r="163" spans="1:12">
      <c r="A163" s="59"/>
      <c r="B163" s="59"/>
      <c r="C163" s="59"/>
      <c r="D163" s="59"/>
      <c r="E163" s="60"/>
      <c r="F163" s="60"/>
      <c r="G163" s="60"/>
      <c r="H163" s="59"/>
      <c r="I163" s="59"/>
      <c r="J163" s="59"/>
      <c r="K163" s="59"/>
      <c r="L163" s="59"/>
    </row>
    <row r="164" spans="1:12">
      <c r="A164" s="59"/>
      <c r="B164" s="59"/>
      <c r="C164" s="59"/>
      <c r="D164" s="59"/>
      <c r="E164" s="60"/>
      <c r="F164" s="60"/>
      <c r="G164" s="60"/>
      <c r="H164" s="59"/>
      <c r="I164" s="59"/>
      <c r="J164" s="59"/>
      <c r="K164" s="59"/>
      <c r="L164" s="59"/>
    </row>
    <row r="165" spans="1:12">
      <c r="A165" s="59"/>
      <c r="B165" s="59"/>
      <c r="C165" s="59"/>
      <c r="D165" s="59"/>
      <c r="E165" s="60"/>
      <c r="F165" s="60"/>
      <c r="G165" s="60"/>
      <c r="H165" s="59"/>
      <c r="I165" s="59"/>
      <c r="J165" s="59"/>
      <c r="K165" s="59"/>
      <c r="L165" s="59"/>
    </row>
    <row r="166" spans="1:12">
      <c r="A166" s="59"/>
      <c r="B166" s="59"/>
      <c r="C166" s="59"/>
      <c r="D166" s="59"/>
      <c r="E166" s="60"/>
      <c r="F166" s="60"/>
      <c r="G166" s="60"/>
      <c r="H166" s="59"/>
      <c r="I166" s="59"/>
      <c r="J166" s="59"/>
      <c r="K166" s="59"/>
      <c r="L166" s="59"/>
    </row>
    <row r="167" spans="1:12">
      <c r="A167" s="59"/>
      <c r="B167" s="59"/>
      <c r="C167" s="59"/>
      <c r="D167" s="59"/>
      <c r="E167" s="60"/>
      <c r="F167" s="60"/>
      <c r="G167" s="60"/>
      <c r="H167" s="59"/>
      <c r="I167" s="59"/>
      <c r="J167" s="59"/>
      <c r="K167" s="59"/>
      <c r="L167" s="59"/>
    </row>
    <row r="168" spans="1:12">
      <c r="A168" s="59"/>
      <c r="B168" s="59"/>
      <c r="C168" s="59"/>
      <c r="D168" s="59"/>
      <c r="E168" s="60"/>
      <c r="F168" s="60"/>
      <c r="G168" s="60"/>
      <c r="H168" s="59"/>
      <c r="I168" s="59"/>
      <c r="J168" s="59"/>
      <c r="K168" s="59"/>
      <c r="L168" s="59"/>
    </row>
    <row r="169" spans="1:12">
      <c r="A169" s="59"/>
      <c r="B169" s="59"/>
      <c r="C169" s="59"/>
      <c r="D169" s="59"/>
      <c r="E169" s="60"/>
      <c r="F169" s="60"/>
      <c r="G169" s="60"/>
      <c r="H169" s="59"/>
      <c r="I169" s="59"/>
      <c r="J169" s="59"/>
      <c r="K169" s="59"/>
      <c r="L169" s="59"/>
    </row>
    <row r="170" spans="1:12">
      <c r="A170" s="59"/>
      <c r="B170" s="59"/>
      <c r="C170" s="59"/>
      <c r="D170" s="59"/>
      <c r="E170" s="60"/>
      <c r="F170" s="60"/>
      <c r="G170" s="60"/>
      <c r="H170" s="59"/>
      <c r="I170" s="59"/>
      <c r="J170" s="59"/>
      <c r="K170" s="59"/>
      <c r="L170" s="59"/>
    </row>
    <row r="171" spans="1:12">
      <c r="A171" s="59"/>
      <c r="B171" s="59"/>
      <c r="C171" s="59"/>
      <c r="D171" s="59"/>
      <c r="E171" s="60"/>
      <c r="F171" s="60"/>
      <c r="G171" s="60"/>
      <c r="H171" s="59"/>
      <c r="I171" s="59"/>
      <c r="J171" s="59"/>
      <c r="K171" s="59"/>
      <c r="L171" s="59"/>
    </row>
    <row r="172" spans="1:12">
      <c r="A172" s="59"/>
      <c r="B172" s="59"/>
      <c r="C172" s="59"/>
      <c r="D172" s="59"/>
      <c r="E172" s="60"/>
      <c r="F172" s="60"/>
      <c r="G172" s="60"/>
      <c r="H172" s="59"/>
      <c r="I172" s="59"/>
      <c r="J172" s="59"/>
      <c r="K172" s="59"/>
      <c r="L172" s="59"/>
    </row>
  </sheetData>
  <mergeCells count="2">
    <mergeCell ref="M6:M7"/>
    <mergeCell ref="M10:M11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2"/>
  <sheetViews>
    <sheetView workbookViewId="0">
      <selection activeCell="N22" sqref="N22"/>
    </sheetView>
  </sheetViews>
  <sheetFormatPr defaultColWidth="9" defaultRowHeight="14.25"/>
  <cols>
    <col min="1" max="14" width="11.625" customWidth="1"/>
  </cols>
  <sheetData>
    <row r="1" spans="1:14" ht="27">
      <c r="A1" s="39" t="s">
        <v>708</v>
      </c>
      <c r="B1" s="36" t="s">
        <v>709</v>
      </c>
      <c r="C1" s="36" t="s">
        <v>710</v>
      </c>
      <c r="D1" s="39" t="s">
        <v>711</v>
      </c>
      <c r="E1" s="39" t="s">
        <v>712</v>
      </c>
      <c r="F1" s="39" t="s">
        <v>713</v>
      </c>
      <c r="G1" s="39" t="s">
        <v>714</v>
      </c>
      <c r="H1" s="36" t="s">
        <v>715</v>
      </c>
      <c r="I1" s="36" t="s">
        <v>716</v>
      </c>
      <c r="J1" s="36" t="s">
        <v>717</v>
      </c>
      <c r="K1" s="39" t="s">
        <v>718</v>
      </c>
      <c r="L1" s="36" t="s">
        <v>719</v>
      </c>
      <c r="M1" s="36" t="s">
        <v>28</v>
      </c>
      <c r="N1" s="39" t="s">
        <v>720</v>
      </c>
    </row>
    <row r="2" spans="1:14" s="43" customFormat="1" ht="12">
      <c r="A2" s="44" t="s">
        <v>721</v>
      </c>
      <c r="B2" s="45" t="s">
        <v>722</v>
      </c>
      <c r="C2" s="45" t="s">
        <v>723</v>
      </c>
      <c r="D2" s="44" t="s">
        <v>724</v>
      </c>
      <c r="E2" s="44" t="s">
        <v>725</v>
      </c>
      <c r="F2" s="44" t="s">
        <v>726</v>
      </c>
      <c r="G2" s="44" t="s">
        <v>727</v>
      </c>
      <c r="H2" s="45" t="s">
        <v>722</v>
      </c>
      <c r="I2" s="45" t="s">
        <v>722</v>
      </c>
      <c r="J2" s="45" t="s">
        <v>722</v>
      </c>
      <c r="K2" s="44" t="s">
        <v>728</v>
      </c>
      <c r="L2" s="45" t="s">
        <v>722</v>
      </c>
      <c r="M2" s="45" t="s">
        <v>722</v>
      </c>
      <c r="N2" s="44" t="s">
        <v>729</v>
      </c>
    </row>
  </sheetData>
  <phoneticPr fontId="51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23BF0921C4140B0A8505E505B68E1" ma:contentTypeVersion="12" ma:contentTypeDescription="Create a new document." ma:contentTypeScope="" ma:versionID="9ccca0a7557b05bf66492ea844417434">
  <xsd:schema xmlns:xsd="http://www.w3.org/2001/XMLSchema" xmlns:xs="http://www.w3.org/2001/XMLSchema" xmlns:p="http://schemas.microsoft.com/office/2006/metadata/properties" xmlns:ns2="a9fce7f6-b2fa-4abf-bccc-9105804b1a8f" xmlns:ns3="a6598b5a-f053-4765-b33b-4570b164eeea" targetNamespace="http://schemas.microsoft.com/office/2006/metadata/properties" ma:root="true" ma:fieldsID="a266b6b1127ff1e107b26d087a897361" ns2:_="" ns3:_="">
    <xsd:import namespace="a9fce7f6-b2fa-4abf-bccc-9105804b1a8f"/>
    <xsd:import namespace="a6598b5a-f053-4765-b33b-4570b164e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ce7f6-b2fa-4abf-bccc-9105804b1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d2c1511-c7af-473e-98ca-5d08e202f9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98b5a-f053-4765-b33b-4570b164eee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d73e05b-db3d-4584-b6ee-fbcfeff1550a}" ma:internalName="TaxCatchAll" ma:showField="CatchAllData" ma:web="a6598b5a-f053-4765-b33b-4570b164ee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ce7f6-b2fa-4abf-bccc-9105804b1a8f">
      <Terms xmlns="http://schemas.microsoft.com/office/infopath/2007/PartnerControls"/>
    </lcf76f155ced4ddcb4097134ff3c332f>
    <TaxCatchAll xmlns="a6598b5a-f053-4765-b33b-4570b164eeea" xsi:nil="true"/>
  </documentManagement>
</p:properties>
</file>

<file path=customXml/itemProps1.xml><?xml version="1.0" encoding="utf-8"?>
<ds:datastoreItem xmlns:ds="http://schemas.openxmlformats.org/officeDocument/2006/customXml" ds:itemID="{50DDA352-A54C-463E-8D26-EE95918DB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ce7f6-b2fa-4abf-bccc-9105804b1a8f"/>
    <ds:schemaRef ds:uri="a6598b5a-f053-4765-b33b-4570b164e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a9fce7f6-b2fa-4abf-bccc-9105804b1a8f"/>
    <ds:schemaRef ds:uri="a6598b5a-f053-4765-b33b-4570b164ee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说明（请勿修改此页内容）</vt:lpstr>
      <vt:lpstr>项目信息</vt:lpstr>
      <vt:lpstr>设备清单</vt:lpstr>
      <vt:lpstr>初始化要求</vt:lpstr>
      <vt:lpstr>网络设备</vt:lpstr>
      <vt:lpstr>服务器</vt:lpstr>
      <vt:lpstr>出口信息</vt:lpstr>
      <vt:lpstr>IP互联表</vt:lpstr>
      <vt:lpstr>IP地址段</vt:lpstr>
      <vt:lpstr>VLAN</vt:lpstr>
      <vt:lpstr>AS</vt:lpstr>
      <vt:lpstr>网络规划概要 </vt:lpstr>
      <vt:lpstr>VM规划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Administrator</cp:lastModifiedBy>
  <cp:revision/>
  <dcterms:created xsi:type="dcterms:W3CDTF">2012-08-17T05:17:00Z</dcterms:created>
  <dcterms:modified xsi:type="dcterms:W3CDTF">2023-01-07T15:05:43Z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0x0101003CC23BF0921C4140B0A8505E505B68E1</vt:lpwstr>
  </property>
  <property fmtid="{D5CDD505-2E9C-101B-9397-08002B2CF9AE}" pid="5" name="MediaServiceImageTags">
    <vt:lpwstr/>
  </property>
</Properties>
</file>