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ttps://shideal.sharepoint.com/sites/ideal/Shared Documents/工具链/交维材料自动化生成模板/"/>
    </mc:Choice>
  </mc:AlternateContent>
  <xr:revisionPtr revIDLastSave="191" documentId="13_ncr:1_{090C9A8E-CA1B-401E-829A-642776C7BE94}" xr6:coauthVersionLast="47" xr6:coauthVersionMax="47" xr10:uidLastSave="{7B5C8332-5D29-4F99-BC6A-8D9186AE5D75}"/>
  <bookViews>
    <workbookView xWindow="-108" yWindow="-108" windowWidth="30936" windowHeight="16776" tabRatio="693" activeTab="7" xr2:uid="{00000000-000D-0000-FFFF-FFFF00000000}"/>
  </bookViews>
  <sheets>
    <sheet name="说明（勿修改）" sheetId="21" r:id="rId1"/>
    <sheet name="项目信息" sheetId="1" r:id="rId2"/>
    <sheet name="设备清单" sheetId="10" r:id="rId3"/>
    <sheet name="初始化要求" sheetId="28" r:id="rId4"/>
    <sheet name="网络设备" sheetId="4" r:id="rId5"/>
    <sheet name="服务器" sheetId="5" r:id="rId6"/>
    <sheet name="IP互联表" sheetId="8" r:id="rId7"/>
    <sheet name="网络规划概要" sheetId="31" r:id="rId8"/>
    <sheet name="VM规划" sheetId="29" r:id="rId9"/>
    <sheet name="IP地址段" sheetId="26" r:id="rId10"/>
    <sheet name="AS" sheetId="25" r:id="rId11"/>
    <sheet name="出口信息" sheetId="27" r:id="rId12"/>
  </sheets>
  <externalReferences>
    <externalReference r:id="rId13"/>
  </externalReferences>
  <definedNames>
    <definedName name="_xlnm._FilterDatabase" localSheetId="3" hidden="1">初始化要求!$B$6:$G$17</definedName>
    <definedName name="_xlnm._FilterDatabase" localSheetId="7" hidden="1">网络规划概要!$A$16:$I$72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 localSheetId="10">#REF!</definedName>
    <definedName name="DC1备份">#REF!</definedName>
    <definedName name="DC1存储" localSheetId="10">#REF!</definedName>
    <definedName name="DC1存储">#REF!</definedName>
    <definedName name="DC2备份" localSheetId="10">#REF!</definedName>
    <definedName name="DC2备份">#REF!</definedName>
    <definedName name="DC2存储" localSheetId="10">#REF!</definedName>
    <definedName name="DC2存储">#REF!</definedName>
    <definedName name="fa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10">#REF!</definedName>
    <definedName name="任务导出表" localSheetId="6">#REF!</definedName>
    <definedName name="任务导出表">#REF!</definedName>
    <definedName name="怎么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1" l="1"/>
  <c r="B3" i="31"/>
  <c r="C3" i="31"/>
  <c r="B4" i="31"/>
  <c r="C4" i="31"/>
  <c r="B5" i="31"/>
  <c r="C5" i="31"/>
  <c r="D5" i="31"/>
  <c r="B6" i="31"/>
  <c r="C6" i="31"/>
  <c r="B7" i="31"/>
  <c r="C7" i="31"/>
  <c r="C8" i="31"/>
  <c r="D8" i="31"/>
  <c r="B9" i="31"/>
  <c r="C9" i="31"/>
  <c r="D9" i="31"/>
  <c r="C10" i="31"/>
  <c r="C11" i="31"/>
  <c r="C13" i="31"/>
  <c r="C14" i="31"/>
  <c r="D14" i="31"/>
  <c r="J6" i="29"/>
  <c r="L23" i="29" s="1"/>
  <c r="J7" i="29"/>
  <c r="B7" i="29" s="1"/>
  <c r="B24" i="29" s="1"/>
  <c r="J5" i="29"/>
  <c r="D4" i="4"/>
  <c r="C7" i="29"/>
  <c r="C6" i="29"/>
  <c r="B2" i="29"/>
  <c r="B19" i="29" s="1"/>
  <c r="F2" i="29"/>
  <c r="G2" i="29"/>
  <c r="H2" i="29"/>
  <c r="F3" i="29"/>
  <c r="B3" i="29" s="1"/>
  <c r="B20" i="29" s="1"/>
  <c r="G3" i="29"/>
  <c r="H3" i="29"/>
  <c r="P20" i="29" s="1"/>
  <c r="B4" i="29"/>
  <c r="B21" i="29" s="1"/>
  <c r="F4" i="29"/>
  <c r="L21" i="29" s="1"/>
  <c r="G4" i="29"/>
  <c r="N21" i="29" s="1"/>
  <c r="H4" i="29"/>
  <c r="F5" i="29"/>
  <c r="B5" i="29" s="1"/>
  <c r="B22" i="29" s="1"/>
  <c r="G5" i="29"/>
  <c r="H5" i="29"/>
  <c r="C19" i="29"/>
  <c r="L19" i="29"/>
  <c r="N19" i="29"/>
  <c r="P19" i="29"/>
  <c r="C20" i="29"/>
  <c r="L20" i="29"/>
  <c r="N20" i="29"/>
  <c r="C21" i="29"/>
  <c r="P21" i="29"/>
  <c r="C22" i="29"/>
  <c r="L22" i="29"/>
  <c r="N22" i="29"/>
  <c r="P22" i="29"/>
  <c r="C23" i="29"/>
  <c r="C24" i="29"/>
  <c r="D2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" i="4"/>
  <c r="D37" i="4"/>
  <c r="P37" i="4"/>
  <c r="O37" i="4"/>
  <c r="N37" i="4"/>
  <c r="M37" i="4"/>
  <c r="L37" i="4"/>
  <c r="E3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2" i="4"/>
  <c r="D31" i="5"/>
  <c r="E10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  <c r="J3" i="10"/>
  <c r="D2" i="5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3" i="10"/>
  <c r="J12" i="10"/>
  <c r="J11" i="10"/>
  <c r="J10" i="10"/>
  <c r="J9" i="10"/>
  <c r="J8" i="10"/>
  <c r="J7" i="10"/>
  <c r="J6" i="10"/>
  <c r="J5" i="10"/>
  <c r="J4" i="10"/>
  <c r="J2" i="10"/>
  <c r="M2" i="4"/>
  <c r="K6" i="27"/>
  <c r="D6" i="27"/>
  <c r="C6" i="27"/>
  <c r="B6" i="27"/>
  <c r="A6" i="27"/>
  <c r="K5" i="27"/>
  <c r="D5" i="27"/>
  <c r="C5" i="27"/>
  <c r="B5" i="27"/>
  <c r="A5" i="27"/>
  <c r="K4" i="27"/>
  <c r="D4" i="27"/>
  <c r="C4" i="27"/>
  <c r="B4" i="27"/>
  <c r="A4" i="27"/>
  <c r="K3" i="27"/>
  <c r="D3" i="27"/>
  <c r="C3" i="27"/>
  <c r="B3" i="27"/>
  <c r="A3" i="27"/>
  <c r="V49" i="5"/>
  <c r="T49" i="5"/>
  <c r="S49" i="5"/>
  <c r="D49" i="5"/>
  <c r="V48" i="5"/>
  <c r="T48" i="5"/>
  <c r="S48" i="5"/>
  <c r="D48" i="5"/>
  <c r="V47" i="5"/>
  <c r="T47" i="5"/>
  <c r="S47" i="5"/>
  <c r="D47" i="5"/>
  <c r="V46" i="5"/>
  <c r="T46" i="5"/>
  <c r="S46" i="5"/>
  <c r="D46" i="5"/>
  <c r="V45" i="5"/>
  <c r="T45" i="5"/>
  <c r="S45" i="5"/>
  <c r="D45" i="5"/>
  <c r="V44" i="5"/>
  <c r="T44" i="5"/>
  <c r="S44" i="5"/>
  <c r="D44" i="5"/>
  <c r="V43" i="5"/>
  <c r="T43" i="5"/>
  <c r="S43" i="5"/>
  <c r="D43" i="5"/>
  <c r="V42" i="5"/>
  <c r="T42" i="5"/>
  <c r="S42" i="5"/>
  <c r="D42" i="5"/>
  <c r="V41" i="5"/>
  <c r="T41" i="5"/>
  <c r="S41" i="5"/>
  <c r="D41" i="5"/>
  <c r="V40" i="5"/>
  <c r="T40" i="5"/>
  <c r="S40" i="5"/>
  <c r="D40" i="5"/>
  <c r="V39" i="5"/>
  <c r="T39" i="5"/>
  <c r="S39" i="5"/>
  <c r="D39" i="5"/>
  <c r="V38" i="5"/>
  <c r="T38" i="5"/>
  <c r="S38" i="5"/>
  <c r="D38" i="5"/>
  <c r="V37" i="5"/>
  <c r="T37" i="5"/>
  <c r="S37" i="5"/>
  <c r="D37" i="5"/>
  <c r="V36" i="5"/>
  <c r="T36" i="5"/>
  <c r="S36" i="5"/>
  <c r="D36" i="5"/>
  <c r="V35" i="5"/>
  <c r="T35" i="5"/>
  <c r="S35" i="5"/>
  <c r="D35" i="5"/>
  <c r="V34" i="5"/>
  <c r="T34" i="5"/>
  <c r="S34" i="5"/>
  <c r="D34" i="5"/>
  <c r="V33" i="5"/>
  <c r="T33" i="5"/>
  <c r="S33" i="5"/>
  <c r="D33" i="5"/>
  <c r="V32" i="5"/>
  <c r="T32" i="5"/>
  <c r="S32" i="5"/>
  <c r="D32" i="5"/>
  <c r="V31" i="5"/>
  <c r="T31" i="5"/>
  <c r="S31" i="5"/>
  <c r="V30" i="5"/>
  <c r="T30" i="5"/>
  <c r="S30" i="5"/>
  <c r="D30" i="5"/>
  <c r="V29" i="5"/>
  <c r="T29" i="5"/>
  <c r="S29" i="5"/>
  <c r="D29" i="5"/>
  <c r="V28" i="5"/>
  <c r="T28" i="5"/>
  <c r="S28" i="5"/>
  <c r="D28" i="5"/>
  <c r="V27" i="5"/>
  <c r="T27" i="5"/>
  <c r="S27" i="5"/>
  <c r="D27" i="5"/>
  <c r="V26" i="5"/>
  <c r="T26" i="5"/>
  <c r="S26" i="5"/>
  <c r="D26" i="5"/>
  <c r="V25" i="5"/>
  <c r="T25" i="5"/>
  <c r="S25" i="5"/>
  <c r="D25" i="5"/>
  <c r="V24" i="5"/>
  <c r="T24" i="5"/>
  <c r="S24" i="5"/>
  <c r="D24" i="5"/>
  <c r="V23" i="5"/>
  <c r="T23" i="5"/>
  <c r="S23" i="5"/>
  <c r="D23" i="5"/>
  <c r="V22" i="5"/>
  <c r="T22" i="5"/>
  <c r="S22" i="5"/>
  <c r="D22" i="5"/>
  <c r="V21" i="5"/>
  <c r="T21" i="5"/>
  <c r="S21" i="5"/>
  <c r="D21" i="5"/>
  <c r="V20" i="5"/>
  <c r="T20" i="5"/>
  <c r="S20" i="5"/>
  <c r="D20" i="5"/>
  <c r="V19" i="5"/>
  <c r="T19" i="5"/>
  <c r="S19" i="5"/>
  <c r="D19" i="5"/>
  <c r="V18" i="5"/>
  <c r="T18" i="5"/>
  <c r="S18" i="5"/>
  <c r="D18" i="5"/>
  <c r="V17" i="5"/>
  <c r="T17" i="5"/>
  <c r="S17" i="5"/>
  <c r="D17" i="5"/>
  <c r="V16" i="5"/>
  <c r="T16" i="5"/>
  <c r="S16" i="5"/>
  <c r="D16" i="5"/>
  <c r="V15" i="5"/>
  <c r="T15" i="5"/>
  <c r="S15" i="5"/>
  <c r="D15" i="5"/>
  <c r="V14" i="5"/>
  <c r="T14" i="5"/>
  <c r="S14" i="5"/>
  <c r="D14" i="5"/>
  <c r="V13" i="5"/>
  <c r="T13" i="5"/>
  <c r="S13" i="5"/>
  <c r="D13" i="5"/>
  <c r="V12" i="5"/>
  <c r="T12" i="5"/>
  <c r="S12" i="5"/>
  <c r="D12" i="5"/>
  <c r="V11" i="5"/>
  <c r="T11" i="5"/>
  <c r="S11" i="5"/>
  <c r="D11" i="5"/>
  <c r="V10" i="5"/>
  <c r="T10" i="5"/>
  <c r="S10" i="5"/>
  <c r="D10" i="5"/>
  <c r="V9" i="5"/>
  <c r="T9" i="5"/>
  <c r="S9" i="5"/>
  <c r="D9" i="5"/>
  <c r="V8" i="5"/>
  <c r="T8" i="5"/>
  <c r="S8" i="5"/>
  <c r="D8" i="5"/>
  <c r="V7" i="5"/>
  <c r="T7" i="5"/>
  <c r="S7" i="5"/>
  <c r="D7" i="5"/>
  <c r="V6" i="5"/>
  <c r="T6" i="5"/>
  <c r="S6" i="5"/>
  <c r="D6" i="5"/>
  <c r="V5" i="5"/>
  <c r="T5" i="5"/>
  <c r="S5" i="5"/>
  <c r="D5" i="5"/>
  <c r="V4" i="5"/>
  <c r="T4" i="5"/>
  <c r="S4" i="5"/>
  <c r="D4" i="5"/>
  <c r="V3" i="5"/>
  <c r="T3" i="5"/>
  <c r="S3" i="5"/>
  <c r="D3" i="5"/>
  <c r="V2" i="5"/>
  <c r="T2" i="5"/>
  <c r="S2" i="5"/>
  <c r="O36" i="4"/>
  <c r="M36" i="4"/>
  <c r="L36" i="4"/>
  <c r="O35" i="4"/>
  <c r="M35" i="4"/>
  <c r="L35" i="4"/>
  <c r="O34" i="4"/>
  <c r="M34" i="4"/>
  <c r="L34" i="4"/>
  <c r="O33" i="4"/>
  <c r="M33" i="4"/>
  <c r="L33" i="4"/>
  <c r="O32" i="4"/>
  <c r="M32" i="4"/>
  <c r="L32" i="4"/>
  <c r="O31" i="4"/>
  <c r="M31" i="4"/>
  <c r="L31" i="4"/>
  <c r="O30" i="4"/>
  <c r="M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2" i="4"/>
  <c r="L2" i="4"/>
  <c r="C2" i="28"/>
  <c r="B2" i="28"/>
  <c r="C1" i="28"/>
  <c r="B1" i="28"/>
  <c r="F7" i="10"/>
  <c r="U25" i="5"/>
  <c r="U15" i="5"/>
  <c r="U46" i="5"/>
  <c r="U6" i="5"/>
  <c r="U22" i="5"/>
  <c r="U44" i="5"/>
  <c r="U45" i="5"/>
  <c r="U23" i="5"/>
  <c r="U30" i="5"/>
  <c r="U18" i="5"/>
  <c r="U8" i="5"/>
  <c r="U41" i="5"/>
  <c r="U14" i="5"/>
  <c r="U47" i="5"/>
  <c r="U4" i="5"/>
  <c r="U9" i="5"/>
  <c r="U12" i="5"/>
  <c r="U28" i="5"/>
  <c r="U48" i="5"/>
  <c r="U36" i="5"/>
  <c r="U32" i="5"/>
  <c r="U33" i="5"/>
  <c r="U26" i="5"/>
  <c r="U17" i="5"/>
  <c r="U16" i="5"/>
  <c r="U10" i="5"/>
  <c r="U5" i="5"/>
  <c r="U37" i="5"/>
  <c r="U7" i="5"/>
  <c r="U20" i="5"/>
  <c r="U13" i="5"/>
  <c r="U21" i="5"/>
  <c r="U40" i="5"/>
  <c r="U38" i="5"/>
  <c r="U39" i="5"/>
  <c r="U19" i="5"/>
  <c r="U49" i="5"/>
  <c r="U24" i="5"/>
  <c r="U35" i="5"/>
  <c r="U29" i="5"/>
  <c r="U27" i="5"/>
  <c r="U31" i="5"/>
  <c r="U11" i="5"/>
  <c r="U34" i="5"/>
  <c r="U43" i="5"/>
  <c r="U2" i="5"/>
  <c r="U42" i="5"/>
  <c r="U3" i="5"/>
  <c r="N14" i="4"/>
  <c r="N6" i="4"/>
  <c r="N27" i="4"/>
  <c r="N15" i="4"/>
  <c r="N9" i="4"/>
  <c r="N30" i="4"/>
  <c r="N21" i="4"/>
  <c r="N4" i="4"/>
  <c r="N32" i="4"/>
  <c r="N35" i="4"/>
  <c r="N20" i="4"/>
  <c r="N7" i="4"/>
  <c r="N8" i="4"/>
  <c r="N17" i="4"/>
  <c r="N18" i="4"/>
  <c r="N26" i="4"/>
  <c r="N28" i="4"/>
  <c r="N25" i="4"/>
  <c r="N36" i="4"/>
  <c r="N12" i="4"/>
  <c r="N33" i="4"/>
  <c r="N29" i="4"/>
  <c r="N10" i="4"/>
  <c r="N11" i="4"/>
  <c r="N5" i="4"/>
  <c r="N16" i="4"/>
  <c r="N3" i="4"/>
  <c r="N24" i="4"/>
  <c r="N34" i="4"/>
  <c r="N31" i="4"/>
  <c r="N22" i="4"/>
  <c r="N13" i="4"/>
  <c r="N2" i="4"/>
  <c r="N23" i="4"/>
  <c r="N19" i="4"/>
  <c r="E9" i="31" l="1"/>
  <c r="L24" i="29"/>
  <c r="B6" i="29"/>
  <c r="B23" i="29" s="1"/>
  <c r="E5" i="31" l="1"/>
  <c r="D4" i="31"/>
  <c r="D11" i="31"/>
  <c r="D3" i="31"/>
  <c r="D10" i="31"/>
  <c r="D7" i="31"/>
  <c r="D6" i="31"/>
  <c r="D13" i="31"/>
  <c r="G2" i="31"/>
  <c r="E11" i="31" l="1"/>
  <c r="E10" i="31"/>
  <c r="E4" i="31" l="1"/>
  <c r="E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</authors>
  <commentList>
    <comment ref="F1" authorId="0" shapeId="0" xr:uid="{00000000-0006-0000-0400-000002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  <author>xiefy</author>
    <author>tc={46B376AA-DDF5-46AD-8C45-22C43B7926D6}</author>
  </authors>
  <commentList>
    <comment ref="E1" authorId="0" shapeId="0" xr:uid="{00000000-0006-0000-0500-000001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  <comment ref="O1" authorId="1" shapeId="0" xr:uid="{57F7A30C-A219-4494-A77E-DFE35388C9F6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格式
2*960GBSSD;12*8TBSATA</t>
        </r>
      </text>
    </comment>
    <comment ref="P1" authorId="1" shapeId="0" xr:uid="{9A12AAB1-80EE-40FB-9791-D76C0C17ED74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举例
2*10GE;2*GE;2*10GE</t>
        </r>
      </text>
    </comment>
    <comment ref="W43" authorId="2" shapeId="0" xr:uid="{46B376AA-DDF5-46AD-8C45-22C43B7926D6}">
      <text>
        <t>[线程批注]
你的Excel版本可读取此线程批注; 但如果在更新版本的Excel中打开文件，则对批注所作的任何改动都将被删除。了解详细信息: https://go.microsoft.com/fwlink/?linkid=870924
注释:
    研发一管理服务器KVM
云调采集物理服务器ESXI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haohan liu</author>
  </authors>
  <commentList>
    <comment ref="C6" authorId="0" shapeId="0" xr:uid="{7AEFBAE2-C52E-4FDD-A869-3881388564B0}">
      <text>
        <r>
          <rPr>
            <b/>
            <sz val="9"/>
            <color indexed="81"/>
            <rFont val="宋体"/>
            <family val="3"/>
            <charset val="134"/>
          </rPr>
          <t>haohan liu:</t>
        </r>
        <r>
          <rPr>
            <sz val="9"/>
            <color indexed="81"/>
            <rFont val="宋体"/>
            <family val="3"/>
            <charset val="134"/>
          </rPr>
          <t xml:space="preserve">
必须填写设备标签，输出采集机收纳表</t>
        </r>
      </text>
    </comment>
  </commentList>
</comments>
</file>

<file path=xl/sharedStrings.xml><?xml version="1.0" encoding="utf-8"?>
<sst xmlns="http://schemas.openxmlformats.org/spreadsheetml/2006/main" count="1753" uniqueCount="913">
  <si>
    <t>模板名称</t>
  </si>
  <si>
    <t>0号表-天翼云集成实施基本信息表</t>
  </si>
  <si>
    <t>模板版本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</si>
  <si>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</si>
  <si>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</si>
  <si>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</si>
  <si>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</si>
  <si>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</si>
  <si>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</si>
  <si>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</si>
  <si>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</si>
  <si>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张进文、何宏生、王斐</t>
  </si>
  <si>
    <t>1、交维报表功能优化：适配兼容ct4.0的标签规范
2、CT4.0交维0号数据表变化:网络设备、服务器设备的设备标签（如：HAZZ-122-4-03-A1P1-CSW-H12508-12U06）</t>
  </si>
  <si>
    <t>分类</t>
  </si>
  <si>
    <t>条目</t>
  </si>
  <si>
    <t>内容</t>
  </si>
  <si>
    <t>备注</t>
  </si>
  <si>
    <t>项目</t>
  </si>
  <si>
    <t>项目名称</t>
    <phoneticPr fontId="46" type="noConversion"/>
  </si>
  <si>
    <t>中国电信天翼云2022年河南省业务上云资源池建设工程</t>
  </si>
  <si>
    <t>问集成交付部项目经理</t>
  </si>
  <si>
    <t>项目编号</t>
  </si>
  <si>
    <t>22HQ000726001</t>
  </si>
  <si>
    <t>投资类型</t>
  </si>
  <si>
    <t>云公司投资</t>
  </si>
  <si>
    <t>电信集团投资/电信集团成本/云公司投资/云公司成本/客户投资/客户成本</t>
    <phoneticPr fontId="46" type="noConversion"/>
  </si>
  <si>
    <t>资源池</t>
  </si>
  <si>
    <t>郑州3</t>
  </si>
  <si>
    <t>省份</t>
    <phoneticPr fontId="46" type="noConversion"/>
  </si>
  <si>
    <t>河南</t>
  </si>
  <si>
    <t>市</t>
    <phoneticPr fontId="46" type="noConversion"/>
  </si>
  <si>
    <t>郑州</t>
  </si>
  <si>
    <t>工期</t>
    <phoneticPr fontId="46" type="noConversion"/>
  </si>
  <si>
    <t>1期</t>
  </si>
  <si>
    <t>项目</t>
    <phoneticPr fontId="46" type="noConversion"/>
  </si>
  <si>
    <t>业务类型</t>
    <phoneticPr fontId="46" type="noConversion"/>
  </si>
  <si>
    <t>公有云</t>
    <phoneticPr fontId="46" type="noConversion"/>
  </si>
  <si>
    <t>公有云/混合云/专享云/私有云</t>
    <phoneticPr fontId="46" type="noConversion"/>
  </si>
  <si>
    <t>设备到货时间</t>
    <phoneticPr fontId="46" type="noConversion"/>
  </si>
  <si>
    <t>2022-11-10</t>
  </si>
  <si>
    <t>问监理</t>
    <phoneticPr fontId="46" type="noConversion"/>
  </si>
  <si>
    <t>编码缩写</t>
    <phoneticPr fontId="46" type="noConversion"/>
  </si>
  <si>
    <t>HAZZ</t>
    <phoneticPr fontId="46" type="noConversion"/>
  </si>
  <si>
    <t>河南HA,湖南HN,海南HI,详见01.天翼云科技有限公司数据机房数据设备命名规范v2.5.4</t>
  </si>
  <si>
    <t>资源编号</t>
    <phoneticPr fontId="46" type="noConversion"/>
  </si>
  <si>
    <t>0001</t>
    <phoneticPr fontId="46" type="noConversion"/>
  </si>
  <si>
    <t>SNMP/NTP-1</t>
    <phoneticPr fontId="46" type="noConversion"/>
  </si>
  <si>
    <t>10.13.1.136</t>
  </si>
  <si>
    <t>云调采集机-1</t>
  </si>
  <si>
    <t>SNMP/NTP-2</t>
    <phoneticPr fontId="46" type="noConversion"/>
  </si>
  <si>
    <t>10.13.1.137</t>
  </si>
  <si>
    <t>云调采集机-2</t>
  </si>
  <si>
    <t>机房</t>
    <phoneticPr fontId="46" type="noConversion"/>
  </si>
  <si>
    <t>云调所属机房</t>
    <phoneticPr fontId="46" type="noConversion"/>
  </si>
  <si>
    <t>郑州市高新区枢纽楼数据中心{site_name}机房</t>
    <phoneticPr fontId="46" type="noConversion"/>
  </si>
  <si>
    <t>需从云调中查询相应的机房信息，因项目可能涉及多个机房，故用变量替换</t>
    <phoneticPr fontId="46" type="noConversion"/>
  </si>
  <si>
    <t>机柜</t>
    <phoneticPr fontId="46" type="noConversion"/>
  </si>
  <si>
    <t>机柜机位数</t>
    <phoneticPr fontId="46" type="noConversion"/>
  </si>
  <si>
    <t>机架的U位数，看设计图纸</t>
  </si>
  <si>
    <t>电力输入形式</t>
  </si>
  <si>
    <t>双路UPS</t>
  </si>
  <si>
    <t>问设计院（双路UPS；双路高压直流；一路市电、一路UPS；一路市电、一路高压直流）</t>
    <phoneticPr fontId="46" type="noConversion"/>
  </si>
  <si>
    <t>机柜规格（A）</t>
    <phoneticPr fontId="46" type="noConversion"/>
  </si>
  <si>
    <t>问设计院</t>
  </si>
  <si>
    <t>PDU总容量</t>
  </si>
  <si>
    <t>机柜功率</t>
    <phoneticPr fontId="46" type="noConversion"/>
  </si>
  <si>
    <t>4.8KW</t>
    <phoneticPr fontId="46" type="noConversion"/>
  </si>
  <si>
    <t>类别</t>
    <phoneticPr fontId="46" type="noConversion"/>
  </si>
  <si>
    <t>序号</t>
  </si>
  <si>
    <t>所属区域（如有分区请填写）</t>
  </si>
  <si>
    <t>设备名称</t>
  </si>
  <si>
    <t>单位</t>
  </si>
  <si>
    <t>总数</t>
  </si>
  <si>
    <t>配置</t>
  </si>
  <si>
    <t>品牌</t>
  </si>
  <si>
    <t>设备型号</t>
    <phoneticPr fontId="46" type="noConversion"/>
  </si>
  <si>
    <t>配对列</t>
    <phoneticPr fontId="46" type="noConversion"/>
  </si>
  <si>
    <t>配对列判断-服务器和网络公式不同</t>
  </si>
  <si>
    <t>云调库中对应型号</t>
    <phoneticPr fontId="46" type="noConversion"/>
  </si>
  <si>
    <t>产品线</t>
    <phoneticPr fontId="46" type="noConversion"/>
  </si>
  <si>
    <t>设备业务类型</t>
    <phoneticPr fontId="46" type="noConversion"/>
  </si>
  <si>
    <t>CPU</t>
    <phoneticPr fontId="46" type="noConversion"/>
  </si>
  <si>
    <t>内存</t>
  </si>
  <si>
    <t>资产原值（除税价）</t>
    <phoneticPr fontId="46" type="noConversion"/>
  </si>
  <si>
    <t>实际功率(W)</t>
  </si>
  <si>
    <t>操作系统和设备版本号</t>
    <phoneticPr fontId="46" type="noConversion"/>
  </si>
  <si>
    <t>服务器</t>
  </si>
  <si>
    <t>宿主机服务器</t>
  </si>
  <si>
    <t>台</t>
  </si>
  <si>
    <t>CPU：2*Intel 8378C(38Core，2.8 GHz)
内存：1024GB（16*64G）
系统盘：2*480G SATA SSD                                                      
阵列卡：1块独立RAID卡,2G Cache,端口数≥8,端口速率:12Gb/s,配置电池或者电容,支持RAID0、1、10、50、60以及直通
网卡：1*双口GbE网卡，2*双口25GbE网卡(SFP28，配4个多模光模块，支持虚拟机多队列技术、SRIOV和DPDK，按NUMA平衡配置)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</si>
  <si>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中兴</t>
  </si>
  <si>
    <t>ZXCLOUD R5300 G4X</t>
  </si>
  <si>
    <t>ZXCLOUD R5300 G4X</t>
    <phoneticPr fontId="46" type="noConversion"/>
  </si>
  <si>
    <t>弹性计算产品线</t>
    <phoneticPr fontId="46" type="noConversion"/>
  </si>
  <si>
    <t>业务集群宿主机</t>
    <phoneticPr fontId="46" type="noConversion"/>
  </si>
  <si>
    <t>2C38核</t>
    <phoneticPr fontId="46" type="noConversion"/>
  </si>
  <si>
    <t>16*64GB</t>
    <phoneticPr fontId="46" type="noConversion"/>
  </si>
  <si>
    <t>550W</t>
    <phoneticPr fontId="46" type="noConversion"/>
  </si>
  <si>
    <t>ctyunos</t>
    <phoneticPr fontId="46" type="noConversion"/>
  </si>
  <si>
    <t>2</t>
  </si>
  <si>
    <t>弹性裸金属服务器-1</t>
  </si>
  <si>
    <t>CPU: 2*6348(28Core，2.6 GHz) 
内存：512GB（16*32G）
系统盘:2*480GB SATA SSD 
数据盘:2×1.92TB 2.5" SATA SSD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</si>
  <si>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超聚变</t>
  </si>
  <si>
    <t>2288HV6</t>
  </si>
  <si>
    <t>2288HV6</t>
    <phoneticPr fontId="46" type="noConversion"/>
  </si>
  <si>
    <t>物理裸机</t>
    <phoneticPr fontId="46" type="noConversion"/>
  </si>
  <si>
    <t>2C28核</t>
    <phoneticPr fontId="46" type="noConversion"/>
  </si>
  <si>
    <t>16*32GB</t>
    <phoneticPr fontId="46" type="noConversion"/>
  </si>
  <si>
    <t>3</t>
  </si>
  <si>
    <t>弹性裸金属服务器-2</t>
  </si>
  <si>
    <t>CPU: 2*6348 (28Core，2.6 GHz) 
内存：512GB（16*32G）
系统盘:2*960GB SATA SSD RAID1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</si>
  <si>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4</t>
  </si>
  <si>
    <t>弹性裸金属服务器-3</t>
  </si>
  <si>
    <t>CPU: 2*6348 (28Core，2.6 GHz) 
内存：512GB（16*32G）
系统盘:2*480GB SATA SSD
数据盘:2*3.2TB U.2 NVMe SSD盘,热插拔,随机写5年3DWPD，按NUMA平衡配置      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</si>
  <si>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5</t>
  </si>
  <si>
    <t>块存储（性能型）服务器</t>
  </si>
  <si>
    <t>CPU：2*Kunpeng 920 7260(64 Cores,2.6GHz)
内存：512GB(32GB×16)
系统盘:2*480GB 2.5" SATA  SSD，热插拔（企业级、5年1DPWD；系统盘接主板SATA口，或选择内置M.2）
数据盘：8*7.68TB U.2 NVMe SSD盘，热插拔，随机写 5年1DWPD，按NUMA平衡配置
阵列卡：系统盘控制器接口从桥片引出，1块独立RAID卡,2G Cache,端口数≥8,端口速率:12Gb/s,配置电池或者电容,支持RAID0、1、10、50、60以及直通
网卡：1*双口GE+2*双口25GE网卡(SFP28，配4个多模光模块，支持虚拟机多队列技术、SRIOV和DPDK，按NUMA平衡配置)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</si>
  <si>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虹信</t>
  </si>
  <si>
    <t>TG225 B1</t>
  </si>
  <si>
    <t>TG225 B1</t>
    <phoneticPr fontId="46" type="noConversion"/>
  </si>
  <si>
    <t>存储服务器</t>
    <phoneticPr fontId="46" type="noConversion"/>
  </si>
  <si>
    <t>2C64核</t>
    <phoneticPr fontId="46" type="noConversion"/>
  </si>
  <si>
    <t>6</t>
  </si>
  <si>
    <t>块存储（均衡型-国产）服务器</t>
  </si>
  <si>
    <t>CPU：2*Kunpeng 920 5250(48 Cores,2.6GHz)
内存：256GB (32GB×8)
系统盘: 2*480GB 2.5 SATA SSD支持热插拔
数据盘: 12*8TB SATA
缓存盘：2×3.2TB PCIe NVMe SSD卡,随机写5年3DWPD,按NUMA平衡配置
1块独立RAID卡，2G Cache，端口数≥8，端口速率:12Gb/s，配置电池或者电容；支持RAID0、1、10、50、60以及直通；
1张SAS直通卡，端口数≥16，端口速率12Gb/s，可管理所有数据盘（Broadcom芯片方案）
1×双口GE网卡；
2×双口25GE网卡(SFP28，配4个多模光模块，支持虚拟机多队列技术、SRIOV和DPDK，按NUMA平衡配置)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</si>
  <si>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2C48核</t>
    <phoneticPr fontId="46" type="noConversion"/>
  </si>
  <si>
    <t>文件存储（存储）服务器</t>
  </si>
  <si>
    <t>存储服务器：
CPU: 2*Intel 6348 (28Core,2.60 GHz)
内存：512GB（16*32G）
系统盘：2*480G SATA SSD                                                               
数据盘：12×7.68TB U.2 NVMe SSD盘,热插拔,随机写 5年1DWPD,按NUMA平衡配置
阵列卡：系统盘控制器接口从桥片引出，1块独立RAID卡,2G Cache,端口数≥8,端口速率:12Gb/s,配置电池或者电容,支持RAID0、1、10、50、60以及直通
网卡：1×双口GbE网卡；2×双口25GbE网卡(SFP28,配4个多模光模块,支持虚拟机多队列技术、SRIOV和DPDK,按NUMA平衡配置)
远程控制系统及接口(含管理软件使用许可,支持IPMI2.0接口协议)：独立1口1GbE,KVM over IP
电源：双电源，冗余配置</t>
  </si>
  <si>
    <t>8</t>
  </si>
  <si>
    <t>文件存储（管理）服务器</t>
  </si>
  <si>
    <t>管理服务器：
CPU: 2*Intel 4316 (20 Cores,2.30 GHz)
内存：384GB(16GB×24)
系统盘:2*480GB 2.5" SATA SSD,热插拔
数据盘:2*960GB 2.5" SATA 5年1DWPD  SSD,热插拔                                                           
阵列卡：1块独立RAID卡,2G Cache,端口数≥8,端口速率:12Gb/s,配置电池或者电容;支持RAID0、1、10、50、60以及直通
网卡：1*双口GbE网卡；2*双口25GbE网卡(SFP28,配4个多模光模块,支持虚拟机多队列技术、SRIOV和DPDK,按NUMA平衡配置、中断队列数大于10)
远程控制系统及接口(含管理软件使用许可,支持IPMI2.0接口协议)：独立1口1GbE,KVM over IP
电源：双电源，冗余配置</t>
  </si>
  <si>
    <t>2C20核</t>
    <phoneticPr fontId="46" type="noConversion"/>
  </si>
  <si>
    <t>9</t>
  </si>
  <si>
    <t>文件存储（网关）服务器</t>
  </si>
  <si>
    <t>存储网关：
CPU: 2*Intel 6348 (28Core,2.60 GHz)
内存：512GB（16*32G）
系统盘：2*480G SATA SSD 
数据盘: 2*1.8TB 2.5" SAS HDD，热插拔；                                                 
阵列卡：1块独立RAID卡,2G Cache,端口数≥8,端口速率:12Gb/s,配置电池或者电容,支持RAID0、1、10、50、60以及直通
网卡：1*双口GE；4*双口25GE（SFP28,配8个多模光模块,支持虚拟机多队列技术、SRIOV和DPDK、按NUMA平衡配置）
远程控制系统及接口(含管理软件使用许可,支持IPMI2.0接口协议)：独立1口1GbE,KVM over IP
电源：双电源，冗余配置</t>
  </si>
  <si>
    <t>10</t>
  </si>
  <si>
    <t>网元服务器</t>
  </si>
  <si>
    <t>CPU: 2*Intel 8378A(32Core，3.0 GHz) TDP 300W
内存：1024GB（16*64GB）
系统盘:2*480GB 2.5" SATA  SSD，热插拔 
阵列卡：1块独立RAID卡，2G Cache，端口数≥8，端口速率:12Gb/s，配置电池或者电容；支持RAID0、1、10、50、60以及直通
网卡：1x双口GE网卡，4×双口25GE网卡(SFP28，配8个多模光模块，支持虚拟机多队列技术、SRIOV和DPDK，2块网卡配置在NUMA0，2块网卡配置在NUMA1) (备注：25G网卡兼容列表：
Mellanox cx5 25GE双口 （MCX512A-ACAT）
Mellanox cx6 dx 25GE双口 （MCX621102AN-ADAT）
Intel E810（Intel E810-XXVDA2 25G双口）
以上网卡均需包含网卡芯片厂商的技术支持服务)
远程控制系统及接口(含管理软件使用许可，支持IPMI2.0接口协议)：独立1口1GE，KVM over IP
电源：双电源，冗余配置</t>
  </si>
  <si>
    <t>计算服务器</t>
    <phoneticPr fontId="46" type="noConversion"/>
  </si>
  <si>
    <t>2C32核</t>
    <phoneticPr fontId="46" type="noConversion"/>
  </si>
  <si>
    <t>11</t>
  </si>
  <si>
    <t>管理服务器</t>
  </si>
  <si>
    <t>CPU：2*Intel 8378C(38Core，2.80 GHz)
内存：1024GB（16*64GB）
系统盘: 2*480GB 2.5 SATA SSD支持热插拔
数据盘：1*7.68TB NVMe SSD
阵列卡：1块独立RAID卡，2G Cache，端口数≥8，端口速率:12Gb/s，配置电池或者电容；支持RAID0、1、10、50、60以及直通；
网卡：1*双口GE网卡；2*双口25GE网卡(SFP28，配4个多模光模块，支持虚拟机多队列技术、SRIOV和DPDK，按NUMA平衡配置)
远程控制系统及接口(含管理软件使用许可，支持IPMI2.0接口协议)：独立1口1GE，KVM over IP
电源：双电源，冗余配置</t>
  </si>
  <si>
    <t>管理服务器</t>
    <phoneticPr fontId="46" type="noConversion"/>
  </si>
  <si>
    <t>12</t>
  </si>
  <si>
    <t>抗DDOS服务器</t>
    <phoneticPr fontId="46" type="noConversion"/>
  </si>
  <si>
    <t>CPU: 2*Intel 6348(28Core,2.60 GHz)  内存： 512G
1)系统盘:2×480GB 2.5" SATA SSD,热插拔
2)数据盘:4×1.8TB 2.5" SAS HDD,热插拔
3）网卡： 82599ES 10-Gigabit SFI/SFP+ Network Connection 10fb（10G卡），5张，单卡双口，板载千兆网卡接线</t>
  </si>
  <si>
    <t>网络与服务器公式不同</t>
  </si>
  <si>
    <t>网络设备</t>
  </si>
  <si>
    <t>1</t>
  </si>
  <si>
    <t>核心交换机</t>
  </si>
  <si>
    <t>1*48端口10GE以太网光接口板(FD-G,SFP+)；
1*36端口40GE以太网光接口板(FD-G,QSFP+)；
2*18端口100GE以太网光接口板（QSFP28）；</t>
  </si>
  <si>
    <t>新华三</t>
  </si>
  <si>
    <t>S12508G-AF</t>
  </si>
  <si>
    <t>S12508G-AF</t>
    <phoneticPr fontId="46" type="noConversion"/>
  </si>
  <si>
    <t>20000</t>
    <phoneticPr fontId="46" type="noConversion"/>
  </si>
  <si>
    <t>150W</t>
    <phoneticPr fontId="46" type="noConversion"/>
  </si>
  <si>
    <t>v1</t>
    <phoneticPr fontId="46" type="noConversion"/>
  </si>
  <si>
    <t>25Gleaf交换机（裸金属）</t>
  </si>
  <si>
    <t>25GE交换机：48×25GE 光口＋6×100GE 光口，支持堆叠,支持IPv6</t>
  </si>
  <si>
    <t>锐捷</t>
  </si>
  <si>
    <t>RG-S6510-48VS8CQ</t>
  </si>
  <si>
    <t>RG-S6510-48VS8CQ</t>
    <phoneticPr fontId="46" type="noConversion"/>
  </si>
  <si>
    <t>v2</t>
    <phoneticPr fontId="46" type="noConversion"/>
  </si>
  <si>
    <t>25Gleaf交换机（宿主机+存储）</t>
  </si>
  <si>
    <t>S6825-54HF</t>
  </si>
  <si>
    <t>S6825-54HF</t>
    <phoneticPr fontId="46" type="noConversion"/>
  </si>
  <si>
    <t>v3</t>
    <phoneticPr fontId="46" type="noConversion"/>
  </si>
  <si>
    <t>25Gleaf交换机（功能区）</t>
  </si>
  <si>
    <t>v4</t>
    <phoneticPr fontId="46" type="noConversion"/>
  </si>
  <si>
    <t>管理核心交换机</t>
  </si>
  <si>
    <t>万兆交换机：48×10GE 光口＋6×40GE 光口，支持堆叠,支持IPv6</t>
  </si>
  <si>
    <t>S6900-54HQF-F</t>
  </si>
  <si>
    <t>S6900-54HQF-F</t>
    <phoneticPr fontId="46" type="noConversion"/>
  </si>
  <si>
    <t>v5</t>
    <phoneticPr fontId="46" type="noConversion"/>
  </si>
  <si>
    <t>千兆管理交换机（业务区）</t>
  </si>
  <si>
    <t>千兆交换机：48×GE电口＋4×10GE光口，支持堆叠,支持IPv6</t>
  </si>
  <si>
    <t>S5554S-EI-D</t>
  </si>
  <si>
    <t>S5554S-EI-D</t>
    <phoneticPr fontId="46" type="noConversion"/>
  </si>
  <si>
    <t>v6</t>
    <phoneticPr fontId="46" type="noConversion"/>
  </si>
  <si>
    <t>7</t>
  </si>
  <si>
    <t>千兆管理交换机（功能区）</t>
  </si>
  <si>
    <t>v7</t>
    <phoneticPr fontId="46" type="noConversion"/>
  </si>
  <si>
    <t>千兆带外管理交换机</t>
  </si>
  <si>
    <t>v8</t>
    <phoneticPr fontId="46" type="noConversion"/>
  </si>
  <si>
    <t>大客户专线接入交换机</t>
  </si>
  <si>
    <t>v9</t>
    <phoneticPr fontId="46" type="noConversion"/>
  </si>
  <si>
    <t>串口交换机</t>
  </si>
  <si>
    <t>支持console口管理,48个console端口（含端口转换模块),至少2个GE光口（单模）,支持IPv6</t>
  </si>
  <si>
    <t>华讯</t>
  </si>
  <si>
    <t>ACS8000</t>
  </si>
  <si>
    <t>ACS8000</t>
    <phoneticPr fontId="46" type="noConversion"/>
  </si>
  <si>
    <t>v10</t>
    <phoneticPr fontId="46" type="noConversion"/>
  </si>
  <si>
    <t>业务防火墙</t>
  </si>
  <si>
    <t>200G，A档集采防火墙</t>
  </si>
  <si>
    <t>M9010</t>
  </si>
  <si>
    <t>M9010</t>
    <phoneticPr fontId="46" type="noConversion"/>
  </si>
  <si>
    <t>v11</t>
    <phoneticPr fontId="46" type="noConversion"/>
  </si>
  <si>
    <t>管理防火墙</t>
  </si>
  <si>
    <t>40G，C档集采防火墙</t>
  </si>
  <si>
    <t>SecPath F5000-M</t>
  </si>
  <si>
    <t>SecPath F5000-M</t>
    <phoneticPr fontId="46" type="noConversion"/>
  </si>
  <si>
    <t>v12</t>
    <phoneticPr fontId="46" type="noConversion"/>
  </si>
  <si>
    <t>13</t>
  </si>
  <si>
    <t>边界交换机</t>
  </si>
  <si>
    <t>万兆业务交换机：48×10GE 光口＋6×40GE 光口，支持堆叠,支持IPv6
支持BGP（OSPF)或策略路由、镜像流量</t>
  </si>
  <si>
    <t>v13</t>
    <phoneticPr fontId="46" type="noConversion"/>
  </si>
  <si>
    <t>14</t>
  </si>
  <si>
    <t>IPS</t>
  </si>
  <si>
    <t>应用层单向攻击
防护能力80Gbps，16*10GE 端口，支持 IPv6
要具备硬件BYPASS功能</t>
  </si>
  <si>
    <t>T9008-S</t>
  </si>
  <si>
    <t>T9008-S</t>
    <phoneticPr fontId="46" type="noConversion"/>
  </si>
  <si>
    <t>v14</t>
    <phoneticPr fontId="46" type="noConversion"/>
  </si>
  <si>
    <t>SNMP/NTP-1</t>
  </si>
  <si>
    <t>SNMP/NTP-2</t>
  </si>
  <si>
    <t>账户类</t>
  </si>
  <si>
    <t>带外账号</t>
  </si>
  <si>
    <t>ID</t>
  </si>
  <si>
    <t>设备种类</t>
  </si>
  <si>
    <t>涉及部门</t>
  </si>
  <si>
    <t>用户名</t>
  </si>
  <si>
    <t>密码</t>
  </si>
  <si>
    <t>权限</t>
  </si>
  <si>
    <t>ALL</t>
  </si>
  <si>
    <t>Administrator</t>
  </si>
  <si>
    <t>Ctyun@20220801</t>
  </si>
  <si>
    <t>管理员</t>
  </si>
  <si>
    <t>研一</t>
  </si>
  <si>
    <t>yfadmin</t>
  </si>
  <si>
    <t>研三</t>
  </si>
  <si>
    <r>
      <rPr>
        <sz val="11"/>
        <color theme="1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admin</t>
    </r>
  </si>
  <si>
    <r>
      <rPr>
        <sz val="11"/>
        <color theme="1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CX专用</t>
    </r>
  </si>
  <si>
    <t>研二</t>
  </si>
  <si>
    <t>ydnadmin</t>
  </si>
  <si>
    <t>云桌面</t>
  </si>
  <si>
    <t>ydadmin</t>
  </si>
  <si>
    <t>iloadmin</t>
  </si>
  <si>
    <t>大数据</t>
  </si>
  <si>
    <t>tykjadmin</t>
  </si>
  <si>
    <t>媒体存储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</si>
  <si>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</si>
  <si>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</si>
  <si>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</si>
  <si>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</si>
  <si>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</si>
  <si>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</si>
  <si>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</si>
  <si>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</si>
  <si>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BIOS设置</t>
  </si>
  <si>
    <t>启动模式：UEFI</t>
  </si>
  <si>
    <t>性能模式：Pstate、Cstate</t>
  </si>
  <si>
    <t>vt-d:开启</t>
  </si>
  <si>
    <t>超线程：开启</t>
  </si>
  <si>
    <t>SOL:开启</t>
  </si>
  <si>
    <t>特殊服务器要求：</t>
  </si>
  <si>
    <t>磁盘设置</t>
  </si>
  <si>
    <t>系统盘：两块SSD radi1；单块SSD 直通</t>
  </si>
  <si>
    <t>数据盘：直通</t>
  </si>
  <si>
    <t>告警/SYSlog设置</t>
  </si>
  <si>
    <t>服务器厂商</t>
  </si>
  <si>
    <t>SNMP参数</t>
  </si>
  <si>
    <t>trap参数</t>
  </si>
  <si>
    <t>HPE</t>
  </si>
  <si>
    <r>
      <rPr>
        <sz val="11"/>
        <rFont val="宋体"/>
        <family val="3"/>
        <charset val="134"/>
      </rPr>
      <t>Read Community1：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Status：Enabled
SNMP Port：161
SNMPv3 Engine ID：保持默认
SNMPv3 Inform Retry：保持默认
SNMPv3 Inform Time Interval(Seconds)：保持默认</t>
    </r>
  </si>
  <si>
    <r>
      <rPr>
        <sz val="11"/>
        <rFont val="宋体"/>
        <family val="3"/>
        <charset val="134"/>
      </rPr>
      <t xml:space="preserve">Trap Source Identifier：iLO Hostname
iLO SNMP Alerts：勾选
SNMP v1：勾选
Cold Start Trap Broadcast：勾选
Periodic HAS Trap Configuration：Disabled
SNMP警报目标   状态  Trap团体字         SNMP协议  SNMPv3用户  认证协议   认证密码    加密协议  加密密码
云调采集机1  需勾选 </t>
    </r>
    <r>
      <rPr>
        <b/>
        <sz val="11"/>
        <rFont val="宋体"/>
        <family val="3"/>
        <charset val="134"/>
      </rPr>
      <t xml:space="preserve"> yundiaoCOC2016</t>
    </r>
    <r>
      <rPr>
        <sz val="11"/>
        <rFont val="宋体"/>
        <family val="3"/>
        <charset val="134"/>
      </rPr>
      <t xml:space="preserve"> SNMPv1 Trap  ydview       SHA       yd@sj1507     AES     yd@sj1507
云调采集机2  需勾选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 SNMPv1 Trap  ydview       SHA       yd@sj1507     AES     yd@sj1507</t>
    </r>
  </si>
  <si>
    <t>浪潮</t>
  </si>
  <si>
    <t>设备默认配置(页面不支持配置)，无需关注</t>
  </si>
  <si>
    <r>
      <rPr>
        <sz val="11"/>
        <rFont val="宋体"/>
        <family val="3"/>
        <charset val="134"/>
      </rPr>
      <t xml:space="preserve">SNMP Trap告警设置
Trap版本：                  v2c
事件严重性：              所有
团体名 ：                    </t>
    </r>
    <r>
      <rPr>
        <b/>
        <sz val="11"/>
        <color indexed="8"/>
        <rFont val="宋体"/>
        <family val="3"/>
        <charset val="134"/>
      </rPr>
      <t xml:space="preserve">yundiaoCOC2016 </t>
    </r>
    <r>
      <rPr>
        <sz val="11"/>
        <color indexed="8"/>
        <rFont val="宋体"/>
        <family val="3"/>
        <charset val="134"/>
      </rPr>
      <t xml:space="preserve">
端口号 ：                    </t>
    </r>
    <r>
      <rPr>
        <b/>
        <sz val="11"/>
        <color indexed="8"/>
        <rFont val="宋体"/>
        <family val="3"/>
        <charset val="134"/>
      </rPr>
      <t>5005</t>
    </r>
    <r>
      <rPr>
        <sz val="11"/>
        <color indexed="8"/>
        <rFont val="宋体"/>
        <family val="3"/>
        <charset val="134"/>
      </rPr>
      <t xml:space="preserve">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  </r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</si>
  <si>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</si>
  <si>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</si>
  <si>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</si>
  <si>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</si>
  <si>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</si>
  <si>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菜单：配置-日志告警-Trap
——公共属性——
Trap 启用状态：开启
告警发送级别：全部
——SNMP Trap 属性——
版本：V2C
Trap模式：OID模式
Trap主机标识：单板序列号
团体名：yundiaoCOC2016
确认团体名：yundiaoCOC2016
项目    启用  Trap接收地址     Trap端口   发送格式
Trap1   勾选  云调采集机1  5005/162    Time,Sensor,Event,Severity,Event Code
Trap2   勾选  云调采集机2  5005/162    Time,Sensor,Event,Severity,Event Code</t>
  </si>
  <si>
    <t>RH5885 V3</t>
  </si>
  <si>
    <t>DELL</t>
  </si>
  <si>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SNMP协议：全部
SNMP查找端口号：161</t>
    </r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</si>
  <si>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</si>
  <si>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</si>
  <si>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r>
      <rPr>
        <sz val="11"/>
        <rFont val="宋体"/>
        <family val="3"/>
        <charset val="134"/>
      </rPr>
      <t>SNMP设定
SNMPV2
启用
只读团体名：</t>
    </r>
    <r>
      <rPr>
        <b/>
        <sz val="11"/>
        <color indexed="8"/>
        <rFont val="宋体"/>
        <family val="3"/>
        <charset val="134"/>
      </rPr>
      <t>yundiaoCOC2016</t>
    </r>
  </si>
  <si>
    <t>警报
告警级别：信息级以上（配置到2跟3，否则重启BMC就丢失）
目标地址：云调采集机1 云调采集机2</t>
  </si>
  <si>
    <t>华三</t>
  </si>
  <si>
    <r>
      <rPr>
        <sz val="11"/>
        <rFont val="宋体"/>
        <family val="3"/>
        <charset val="134"/>
      </rPr>
      <t>SNMP版本：v2c
超长口令：关闭
只读团体名：</t>
    </r>
    <r>
      <rPr>
        <b/>
        <sz val="11"/>
        <color rgb="FF000000"/>
        <rFont val="宋体"/>
        <family val="3"/>
        <charset val="134"/>
      </rPr>
      <t>yundiaoCOC2016</t>
    </r>
    <r>
      <rPr>
        <sz val="11"/>
        <color rgb="FF000000"/>
        <rFont val="宋体"/>
        <family val="3"/>
        <charset val="134"/>
      </rPr>
      <t xml:space="preserve">
确认只读团体名：</t>
    </r>
    <r>
      <rPr>
        <b/>
        <sz val="11"/>
        <color rgb="FF000000"/>
        <rFont val="宋体"/>
        <family val="3"/>
        <charset val="134"/>
      </rPr>
      <t>yundiaoCOC2016</t>
    </r>
  </si>
  <si>
    <r>
      <rPr>
        <sz val="11"/>
        <rFont val="宋体"/>
        <family val="3"/>
        <charset val="134"/>
      </rPr>
      <t>SNMP Trap：开启
SNMP Trap 版本：v2c
端口号：5005
Trap团体名：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SNMP告警目标地址：云调采集机1，云调采集机2</t>
    </r>
  </si>
  <si>
    <r>
      <rPr>
        <sz val="11"/>
        <rFont val="宋体"/>
        <family val="3"/>
        <charset val="134"/>
      </rPr>
      <t>SNMP服务
  snmp服务  勾选 开启  关闭
共同体名
只读团体名：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读写团体名：保持默认，不做要求
IP地址
掩码
读写端口号  161
</t>
    </r>
  </si>
  <si>
    <r>
      <rPr>
        <sz val="11"/>
        <rFont val="宋体"/>
        <family val="3"/>
        <charset val="134"/>
      </rPr>
      <t xml:space="preserve">Trap联合体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  </r>
  </si>
  <si>
    <t>曙光</t>
  </si>
  <si>
    <r>
      <t>SNMP版本：v1
超长口令：关闭
只读团体名：</t>
    </r>
    <r>
      <rPr>
        <b/>
        <sz val="11"/>
        <rFont val="宋体"/>
        <family val="3"/>
        <charset val="134"/>
      </rPr>
      <t>yundiao*&amp;COC2016</t>
    </r>
  </si>
  <si>
    <r>
      <t>端口UDP 5005 （不支持5005的发送至默认的162端口）
Trap版本：使用v1
团体名：</t>
    </r>
    <r>
      <rPr>
        <b/>
        <sz val="11"/>
        <rFont val="宋体"/>
        <family val="3"/>
        <charset val="134"/>
      </rPr>
      <t>yundiao*&amp;COC2016</t>
    </r>
    <r>
      <rPr>
        <sz val="11"/>
        <rFont val="宋体"/>
        <family val="3"/>
        <charset val="134"/>
      </rPr>
      <t xml:space="preserve">
告警级别：信息及其以上</t>
    </r>
    <phoneticPr fontId="46" type="noConversion"/>
  </si>
  <si>
    <t>系统名称</t>
    <phoneticPr fontId="46" type="noConversion"/>
  </si>
  <si>
    <t>设备标签</t>
    <phoneticPr fontId="46" type="noConversion"/>
  </si>
  <si>
    <t>对应设备清单-配对列</t>
    <phoneticPr fontId="46" type="noConversion"/>
  </si>
  <si>
    <t>堆叠后名称/M-LAG（逻辑名称）</t>
  </si>
  <si>
    <t>型号</t>
    <phoneticPr fontId="46" type="noConversion"/>
  </si>
  <si>
    <t>设备序列号</t>
  </si>
  <si>
    <t>网管网vlan</t>
  </si>
  <si>
    <t>网管网（包括iLO、ipmi）</t>
    <phoneticPr fontId="46" type="noConversion"/>
  </si>
  <si>
    <t>掩码</t>
  </si>
  <si>
    <t>网关</t>
  </si>
  <si>
    <t>U位置</t>
  </si>
  <si>
    <t>机架</t>
    <phoneticPr fontId="46" type="noConversion"/>
  </si>
  <si>
    <t>设备高度</t>
    <phoneticPr fontId="46" type="noConversion"/>
  </si>
  <si>
    <t>角色</t>
    <phoneticPr fontId="46" type="noConversion"/>
  </si>
  <si>
    <t>堆叠/M-LAG/热备</t>
    <phoneticPr fontId="46" type="noConversion"/>
  </si>
  <si>
    <t>备注（如有分区域需添加）</t>
    <phoneticPr fontId="46" type="noConversion"/>
  </si>
  <si>
    <t>核心交换机-01</t>
  </si>
  <si>
    <t>HAZZ-122-4-01-A1P1-CSW-H12508-12U06</t>
  </si>
  <si>
    <t>10.1.1.1</t>
    <phoneticPr fontId="46" type="noConversion"/>
  </si>
  <si>
    <t>255.255.255.128</t>
  </si>
  <si>
    <t>10.1.1.254</t>
    <phoneticPr fontId="46" type="noConversion"/>
  </si>
  <si>
    <t>独立</t>
  </si>
  <si>
    <t>核心交换机-02</t>
  </si>
  <si>
    <t>HAZZ-122-4-03-A1P1-CSW-H12508-12U06</t>
  </si>
  <si>
    <t>10.1.1.2</t>
  </si>
  <si>
    <t>业务防火墙-1</t>
  </si>
  <si>
    <t>HAZZ-122-4-04-A1P1-CFW-HM9010-20U06</t>
  </si>
  <si>
    <t>10.1.1.3</t>
  </si>
  <si>
    <t>H1</t>
  </si>
  <si>
    <t>业务防火墙-2</t>
  </si>
  <si>
    <t>HAZZ-122-4-05-A1P1-CFW-HM9010-20U06</t>
  </si>
  <si>
    <t>10.1.1.4</t>
  </si>
  <si>
    <t>H2</t>
  </si>
  <si>
    <t>IPS-1</t>
  </si>
  <si>
    <t>HAZZ-122-4-06-A1P1-IPS-HT9008-13U06</t>
  </si>
  <si>
    <t>10.1.1.5</t>
  </si>
  <si>
    <t>IPS-2</t>
  </si>
  <si>
    <t>HAZZ-122-4-07-A1P1-IPS-HT9008-13U06</t>
  </si>
  <si>
    <t>10.1.1.6</t>
  </si>
  <si>
    <t>边界交换机-1</t>
  </si>
  <si>
    <t>HAZZ-122-4-01-A1P1-ASW-H6900-01U40</t>
  </si>
  <si>
    <t>10.1.1.7</t>
  </si>
  <si>
    <t>M1</t>
  </si>
  <si>
    <t>边界交换机-2</t>
  </si>
  <si>
    <t>HAZZ-122-4-03-A1P1-ASW-H6900-01U40</t>
  </si>
  <si>
    <t>10.1.1.8</t>
  </si>
  <si>
    <t>M2</t>
  </si>
  <si>
    <t>边界交换机-3</t>
  </si>
  <si>
    <t>HAZZ-122-4-04-A1P1-ASW-H6900-01U40</t>
  </si>
  <si>
    <t>10.1.1.9</t>
  </si>
  <si>
    <t>边界交换机-4</t>
  </si>
  <si>
    <t>HAZZ-122-4-05-A1P1-ASW-H6900-01U40</t>
  </si>
  <si>
    <t>10.1.1.10</t>
  </si>
  <si>
    <t>大客户专线接入交换机-1</t>
  </si>
  <si>
    <t>HAZZ-122-4-06-A1P1-PSW-H6900-01U37</t>
    <phoneticPr fontId="46" type="noConversion"/>
  </si>
  <si>
    <t>10.1.1.11</t>
  </si>
  <si>
    <t>堆叠1</t>
  </si>
  <si>
    <t>大客户专线接入交换机-2</t>
  </si>
  <si>
    <t>HAZZ-122-4-07-A1P1-PSW-H6900-01U37</t>
    <phoneticPr fontId="46" type="noConversion"/>
  </si>
  <si>
    <t>10.1.1.12</t>
  </si>
  <si>
    <t>堆叠2</t>
  </si>
  <si>
    <t>25Gleaf交换机（宿主机+存储）-1</t>
  </si>
  <si>
    <t>HAZZ-122-3-01-A1P1-ASW-H6825-01U40</t>
  </si>
  <si>
    <t>10.1.1.13</t>
  </si>
  <si>
    <t>25Gleaf交换机（宿主机+存储）-2</t>
  </si>
  <si>
    <t>HAZZ-122-3-02-A1P1-ASW-H6825-01U40</t>
  </si>
  <si>
    <t>10.1.1.14</t>
  </si>
  <si>
    <t>25Gleaf交换机（宿主机+存储）-3</t>
  </si>
  <si>
    <t>HAZZ-122-3-04-A1P1-ASW-H6825-01U40</t>
  </si>
  <si>
    <t>10.1.1.15</t>
  </si>
  <si>
    <t>25Gleaf交换机（宿主机+存储）-4</t>
  </si>
  <si>
    <t>HAZZ-122-3-05-A1P1-ASW-H6825-01U40</t>
  </si>
  <si>
    <t>10.1.1.16</t>
  </si>
  <si>
    <t>25Gleaf交换机（功能区）-1</t>
  </si>
  <si>
    <t>HAZZ-122-3-07-A1P1-ASW-H6825-01U40</t>
  </si>
  <si>
    <t>10.1.1.17</t>
  </si>
  <si>
    <t>25Gleaf交换机（功能区）-2</t>
  </si>
  <si>
    <t>HAZZ-122-3-08-A1P1-ASW-H6825-01U40</t>
  </si>
  <si>
    <t>10.1.1.18</t>
  </si>
  <si>
    <t>25Gleaf交换机（功能区）-3</t>
  </si>
  <si>
    <t>HAZZ-122-3-07-A1P1-ASW-H6825-01U37</t>
  </si>
  <si>
    <t>10.1.1.19</t>
  </si>
  <si>
    <t>25Gleaf交换机（功能区）-4</t>
  </si>
  <si>
    <t>HAZZ-122-3-08-A1P1-ASW-H6825-01U37</t>
  </si>
  <si>
    <t>10.1.1.20</t>
  </si>
  <si>
    <t>25Gleaf交换机（裸金属）-1</t>
  </si>
  <si>
    <t>HAZZ-122-4-08-A1P1-ASW-RJ6510-01U40</t>
  </si>
  <si>
    <t>10.1.1.21</t>
  </si>
  <si>
    <t>25Gleaf交换机（裸金属）-2</t>
  </si>
  <si>
    <t>HAZZ-122-4-09-A1P1-ASW-RJ6510-01U40</t>
  </si>
  <si>
    <t>10.1.1.22</t>
  </si>
  <si>
    <t>管理核心交换机-1</t>
  </si>
  <si>
    <t>HAZZ-122-4-06-A1P1-MCSW-H6900-01U40</t>
    <phoneticPr fontId="46" type="noConversion"/>
  </si>
  <si>
    <t>10.1.1.23</t>
  </si>
  <si>
    <t>管理核心交换机-2</t>
  </si>
  <si>
    <t>HAZZ-122-4-07-A1P1-MCSW-H6900-01U40</t>
  </si>
  <si>
    <t>10.1.1.24</t>
  </si>
  <si>
    <t>管理防火墙-1</t>
  </si>
  <si>
    <t>HAZZ-122-4-01-A1P1-MFW-HF5000-02U36</t>
  </si>
  <si>
    <t>10.1.1.25</t>
  </si>
  <si>
    <t>管理防火墙-2</t>
  </si>
  <si>
    <t>HAZZ-122-4-03-A1P1-MFW-HF5000-02U36</t>
  </si>
  <si>
    <t>10.1.1.26</t>
  </si>
  <si>
    <t>千兆管理交换机（业务区）-1</t>
  </si>
  <si>
    <t>HAZZ-122-4-08-A1P1-ASW-H5554-01U37</t>
  </si>
  <si>
    <t>10.1.1.27</t>
  </si>
  <si>
    <t>千兆管理交换机（业务区）-2</t>
  </si>
  <si>
    <t>HAZZ-122-4-09-A1P1-ASW-H5554-01U37</t>
  </si>
  <si>
    <t>10.1.1.28</t>
  </si>
  <si>
    <t>千兆管理交换机（业务区）-3</t>
  </si>
  <si>
    <t>HAZZ-122-3-04-A1P1-ASW-H5554-01U37</t>
  </si>
  <si>
    <t>10.1.1.29</t>
  </si>
  <si>
    <t>千兆管理交换机（业务区）-4</t>
  </si>
  <si>
    <t>HAZZ-122-3-05-A1P1-ASW-H5554-01U37</t>
  </si>
  <si>
    <t>10.1.1.30</t>
  </si>
  <si>
    <t>千兆管理交换机（功能区）-1</t>
  </si>
  <si>
    <t>HAZZ-122-3-07-A1P1-ASW-H5554-01U34</t>
  </si>
  <si>
    <t>10.1.1.31</t>
  </si>
  <si>
    <t>千兆管理交换机（功能区）-2</t>
  </si>
  <si>
    <t>HAZZ-122-3-08-A1P1-ASW-H5554-01U34</t>
  </si>
  <si>
    <t>10.1.1.32</t>
  </si>
  <si>
    <t>千兆带外管理交换机-1</t>
  </si>
  <si>
    <t>HAZZ-122-4-10-A1P1-MSW-H5554-01U40</t>
  </si>
  <si>
    <t>10.1.1.33</t>
  </si>
  <si>
    <t>千兆带外管理交换机-2</t>
  </si>
  <si>
    <t>HAZZ-122-3-03-A1P1-MSW-H5554-01U40</t>
  </si>
  <si>
    <t>10.1.1.34</t>
  </si>
  <si>
    <t>千兆带外管理交换机-3</t>
  </si>
  <si>
    <t>HAZZ-122-3-06-A1P1-MSW-H5554-01U37</t>
  </si>
  <si>
    <t>10.1.1.35</t>
  </si>
  <si>
    <t>串口交换机</t>
    <phoneticPr fontId="46" type="noConversion"/>
  </si>
  <si>
    <t>HAZZ-122-3-06-A1P1-SSW-ACS8000-01U37</t>
    <phoneticPr fontId="46" type="noConversion"/>
  </si>
  <si>
    <t>10.1.1.36</t>
  </si>
  <si>
    <t>系统名称</t>
  </si>
  <si>
    <t>对应设备清单-配对列</t>
  </si>
  <si>
    <t>业务网管VLAN</t>
  </si>
  <si>
    <t>业务网管IP</t>
    <phoneticPr fontId="46" type="noConversion"/>
  </si>
  <si>
    <t>业务网管网关</t>
  </si>
  <si>
    <t>网关</t>
    <phoneticPr fontId="46" type="noConversion"/>
  </si>
  <si>
    <t>硬盘信息</t>
  </si>
  <si>
    <t>网卡信息</t>
  </si>
  <si>
    <t>raid</t>
  </si>
  <si>
    <t>操作系统
用户名/密码</t>
  </si>
  <si>
    <t>设备高度</t>
  </si>
  <si>
    <t>角色</t>
  </si>
  <si>
    <t>宿主机服务器-1</t>
  </si>
  <si>
    <t>HAZZ-122-3-01-A1P1-SEV-R5300G4-02U06</t>
  </si>
  <si>
    <t>11.101.64.11</t>
  </si>
  <si>
    <t>11.101.71.254</t>
  </si>
  <si>
    <t>10.20.42.1</t>
  </si>
  <si>
    <t>255.255.255.0</t>
  </si>
  <si>
    <t>10.20.42.254</t>
  </si>
  <si>
    <t>宿主机服务器-2</t>
  </si>
  <si>
    <t>HAZZ-122-3-01-A1P1-SEV-R5300G4-02U09</t>
  </si>
  <si>
    <t>11.101.64.12</t>
  </si>
  <si>
    <t>10.20.42.2</t>
  </si>
  <si>
    <t>宿主机服务器-3</t>
  </si>
  <si>
    <t>HAZZ-122-3-01-A1P1-SEV-R5300G4-02U12</t>
  </si>
  <si>
    <t>11.101.64.13</t>
  </si>
  <si>
    <t>10.20.42.3</t>
  </si>
  <si>
    <t>宿主机服务器-4</t>
  </si>
  <si>
    <t>HAZZ-122-3-01-A1P1-SEV-R5300G4-02U15</t>
  </si>
  <si>
    <t>11.101.64.14</t>
  </si>
  <si>
    <t>10.20.42.4</t>
  </si>
  <si>
    <t>宿主机服务器-5</t>
  </si>
  <si>
    <t>HAZZ-122-3-01-A1P1-SEV-R5300G4-02U18</t>
  </si>
  <si>
    <t>11.101.64.15</t>
  </si>
  <si>
    <t>10.20.42.5</t>
  </si>
  <si>
    <t>宿主机服务器-6</t>
  </si>
  <si>
    <t>HAZZ-122-3-02-A1P1-SEV-R5300G4-02U06</t>
  </si>
  <si>
    <t>11.101.64.16</t>
  </si>
  <si>
    <t>10.20.42.6</t>
  </si>
  <si>
    <t>宿主机服务器-7</t>
  </si>
  <si>
    <t>HAZZ-122-3-02-A1P1-SEV-R5300G4-02U09</t>
  </si>
  <si>
    <t>11.101.64.17</t>
  </si>
  <si>
    <t>10.20.42.7</t>
  </si>
  <si>
    <t>宿主机服务器-8</t>
  </si>
  <si>
    <t>HAZZ-122-3-02-A1P1-SEV-R5300G4-02U12</t>
  </si>
  <si>
    <t>11.101.64.18</t>
  </si>
  <si>
    <t>10.20.42.8</t>
  </si>
  <si>
    <t>宿主机服务器-9</t>
  </si>
  <si>
    <t>HAZZ-122-3-02-A1P1-SEV-R5300G4-02U15</t>
  </si>
  <si>
    <t>11.101.64.19</t>
  </si>
  <si>
    <t>10.20.42.9</t>
  </si>
  <si>
    <t>弹性裸金属服务器-1-1</t>
  </si>
  <si>
    <t>HAZZ-122-4-08-A1P1-SEV-2288H-02U06</t>
  </si>
  <si>
    <t>11.101.64.21</t>
  </si>
  <si>
    <t>10.20.42.10</t>
  </si>
  <si>
    <t>弹性裸金属服务器-1-2</t>
  </si>
  <si>
    <t>HAZZ-122-4-08-A1P1-SEV-2288H-02U09</t>
  </si>
  <si>
    <t>11.101.64.23</t>
  </si>
  <si>
    <t>10.20.42.11</t>
  </si>
  <si>
    <t>弹性裸金属服务器-1-3</t>
  </si>
  <si>
    <t>HAZZ-122-4-08-A1P1-SEV-2288H-02U12</t>
  </si>
  <si>
    <t>11.101.64.25</t>
  </si>
  <si>
    <t>10.20.42.12</t>
  </si>
  <si>
    <t>弹性裸金属服务器-1-4</t>
  </si>
  <si>
    <t>HAZZ-122-4-09-A1P1-SEV-2288H-02U06</t>
  </si>
  <si>
    <t>11.101.64.27</t>
  </si>
  <si>
    <t>10.20.42.13</t>
  </si>
  <si>
    <t>弹性裸金属服务器-1-5</t>
  </si>
  <si>
    <t>HAZZ-122-4-09-A1P1-SEV-2288H-02U09</t>
  </si>
  <si>
    <t>11.101.64.29</t>
  </si>
  <si>
    <t>10.20.42.14</t>
  </si>
  <si>
    <t>弹性裸金属服务器-2-1</t>
  </si>
  <si>
    <t>HAZZ-122-4-09-A1P1-SEV-2288H-02U12</t>
  </si>
  <si>
    <t>11.101.64.31</t>
  </si>
  <si>
    <t>10.20.42.15</t>
  </si>
  <si>
    <t>弹性裸金属服务器-2-2</t>
  </si>
  <si>
    <t>HAZZ-122-4-10-A1P1-SEV-2288H-02U06</t>
  </si>
  <si>
    <t>11.101.64.33</t>
  </si>
  <si>
    <t>10.20.42.16</t>
  </si>
  <si>
    <t>弹性裸金属服务器-3-1</t>
  </si>
  <si>
    <t>HAZZ-122-4-10-A1P1-SEV-2288H-02U09</t>
  </si>
  <si>
    <t>11.101.64.35</t>
  </si>
  <si>
    <t>10.20.42.17</t>
  </si>
  <si>
    <t>弹性裸金属服务器-3-2</t>
  </si>
  <si>
    <t>HAZZ-122-4-10-A1P1-SEV-2288H-02U12</t>
  </si>
  <si>
    <t>11.101.64.37</t>
  </si>
  <si>
    <t>10.20.42.18</t>
  </si>
  <si>
    <t>块存储（均衡型-国产）服务器-1</t>
  </si>
  <si>
    <t>HAZZ-122-3-04-A1P1-SEV-TG225B1-02U09</t>
  </si>
  <si>
    <t>11.101.96.11</t>
  </si>
  <si>
    <t>11.101.99.254</t>
  </si>
  <si>
    <t>10.20.42.19</t>
  </si>
  <si>
    <t>块存储（均衡型-国产）服务器-2</t>
  </si>
  <si>
    <t>HAZZ-122-3-04-A1P1-SEV-TG225B1-02U12</t>
  </si>
  <si>
    <t>11.101.96.12</t>
  </si>
  <si>
    <t>10.20.42.20</t>
  </si>
  <si>
    <t>块存储（均衡型-国产）服务器-3</t>
  </si>
  <si>
    <t>HAZZ-122-3-04-A1P1-SEV-TG225B1-02U15</t>
  </si>
  <si>
    <t>11.101.96.13</t>
  </si>
  <si>
    <t>10.20.42.21</t>
  </si>
  <si>
    <t>块存储（均衡型-国产）服务器-4</t>
  </si>
  <si>
    <t>HAZZ-122-3-04-A1P1-SEV-TG225B1-02U18</t>
  </si>
  <si>
    <t>11.101.96.14</t>
  </si>
  <si>
    <t>10.20.42.22</t>
  </si>
  <si>
    <t>块存储（均衡型-国产）服务器-5</t>
  </si>
  <si>
    <t>HAZZ-122-3-05-A1P1-SEV-TG225B1-02U06</t>
  </si>
  <si>
    <t>11.101.96.15</t>
  </si>
  <si>
    <t>10.20.42.23</t>
  </si>
  <si>
    <t>块存储（均衡型-国产）服务器-6</t>
  </si>
  <si>
    <t>HAZZ-122-3-05-A1P1-SEV-TG225B1-02U09</t>
  </si>
  <si>
    <t>11.101.96.16</t>
  </si>
  <si>
    <t>10.20.42.24</t>
  </si>
  <si>
    <t>块存储（性能型）服务器-1</t>
  </si>
  <si>
    <t>HAZZ-122-3-03-A1P1-SEV-TG225B1-02U06</t>
  </si>
  <si>
    <t>11.101.96.17</t>
  </si>
  <si>
    <t>10.20.42.25</t>
  </si>
  <si>
    <t>块存储（性能型）服务器-2</t>
  </si>
  <si>
    <t>HAZZ-122-3-03-A1P1-SEV-TG225B1-02U09</t>
  </si>
  <si>
    <t>11.101.96.18</t>
  </si>
  <si>
    <t>10.20.42.26</t>
  </si>
  <si>
    <t>块存储（性能型）服务器-3</t>
  </si>
  <si>
    <t>HAZZ-122-3-03-A1P1-SEV-TG225B1-02U12</t>
  </si>
  <si>
    <t>11.101.96.19</t>
  </si>
  <si>
    <t>10.20.42.27</t>
  </si>
  <si>
    <t>块存储（性能型）服务器-4</t>
  </si>
  <si>
    <t>HAZZ-122-3-03-A1P1-SEV-TG225B1-02U15</t>
  </si>
  <si>
    <t>11.101.96.20</t>
  </si>
  <si>
    <t>10.20.42.28</t>
  </si>
  <si>
    <t>块存储（性能型）服务器-5</t>
  </si>
  <si>
    <t>HAZZ-122-3-04-A1P1-SEV-TG225B1-02U06</t>
  </si>
  <si>
    <t>11.101.96.21</t>
  </si>
  <si>
    <t>10.20.42.29</t>
  </si>
  <si>
    <t>文件存储（网关）服务器-1</t>
    <phoneticPr fontId="46" type="noConversion"/>
  </si>
  <si>
    <t>HAZZ-122-3-05-A1P1-SEV-R5300G4-02U18</t>
  </si>
  <si>
    <t>11.101.96.22</t>
  </si>
  <si>
    <t>10.20.42.30</t>
  </si>
  <si>
    <t>文件存储（网关）服务器-2</t>
    <phoneticPr fontId="46" type="noConversion"/>
  </si>
  <si>
    <t>HAZZ-122-3-06-A1P1-SEV-R5300G4-02U18</t>
  </si>
  <si>
    <t>11.101.96.23</t>
  </si>
  <si>
    <t>10.20.42.31</t>
  </si>
  <si>
    <t>文件存储（管理）服务器-1</t>
    <phoneticPr fontId="46" type="noConversion"/>
  </si>
  <si>
    <t>HAZZ-122-3-05-A1P1-SEV-R5300G4-02U15</t>
  </si>
  <si>
    <t>11.101.96.24</t>
  </si>
  <si>
    <t>10.20.42.32</t>
  </si>
  <si>
    <t>文件存储（管理）服务器-2</t>
    <phoneticPr fontId="46" type="noConversion"/>
  </si>
  <si>
    <t>HAZZ-122-3-06-A1P1-SEV-R5300G4-02U15</t>
  </si>
  <si>
    <t>11.101.96.25</t>
  </si>
  <si>
    <t>10.20.42.33</t>
  </si>
  <si>
    <t>文件存储（存储）服务器-1</t>
    <phoneticPr fontId="46" type="noConversion"/>
  </si>
  <si>
    <t>HAZZ-122-3-05-A1P1-SEV-R5300G4-02U12</t>
  </si>
  <si>
    <t>11.101.96.26</t>
  </si>
  <si>
    <t>10.20.42.34</t>
  </si>
  <si>
    <t>文件存储（存储）服务器-2</t>
    <phoneticPr fontId="46" type="noConversion"/>
  </si>
  <si>
    <t>HAZZ-122-3-06-A1P1-SEV-R5300G4-02U06</t>
  </si>
  <si>
    <t>11.101.96.27</t>
  </si>
  <si>
    <t>10.20.42.35</t>
  </si>
  <si>
    <t>文件存储（存储）服务器-3</t>
    <phoneticPr fontId="46" type="noConversion"/>
  </si>
  <si>
    <t>HAZZ-122-3-06-A1P1-SEV-R5300G4-02U09</t>
  </si>
  <si>
    <t>11.101.96.28</t>
  </si>
  <si>
    <t>10.20.42.36</t>
  </si>
  <si>
    <t>文件存储（存储）服务器-4</t>
    <phoneticPr fontId="46" type="noConversion"/>
  </si>
  <si>
    <t>HAZZ-122-3-06-A1P1-SEV-R5300G4-02U12</t>
  </si>
  <si>
    <t>11.101.96.29</t>
  </si>
  <si>
    <t>10.20.42.37</t>
  </si>
  <si>
    <t>网元服务器-1</t>
  </si>
  <si>
    <t>HAZZ-122-3-07-A1P1-SEV-R5300G4-02U06</t>
  </si>
  <si>
    <t>11.101.64.38</t>
  </si>
  <si>
    <t>10.20.42.38</t>
  </si>
  <si>
    <t>网元服务器-2</t>
  </si>
  <si>
    <t>HAZZ-122-3-07-A1P1-SEV-R5300G4-02U09</t>
  </si>
  <si>
    <t>11.101.64.39</t>
  </si>
  <si>
    <t>10.20.42.39</t>
  </si>
  <si>
    <t>网元服务器-3</t>
  </si>
  <si>
    <t>HAZZ-122-3-08-A1P1-SEV-R5300G4-02U06</t>
  </si>
  <si>
    <t>11.101.64.40</t>
  </si>
  <si>
    <t>10.20.42.40</t>
  </si>
  <si>
    <t>网元服务器-4</t>
  </si>
  <si>
    <t>HAZZ-122-3-08-A1P1-SEV-R5300G4-02U09</t>
  </si>
  <si>
    <t>11.101.64.41</t>
  </si>
  <si>
    <t>10.20.42.41</t>
  </si>
  <si>
    <t>管理服务器-1</t>
  </si>
  <si>
    <t>HAZZ-122-3-07-A1P1-SEV-R5300G4-02U12</t>
  </si>
  <si>
    <t>11.101.64.42</t>
  </si>
  <si>
    <t>10.20.42.42</t>
  </si>
  <si>
    <t>管理服务器-2</t>
  </si>
  <si>
    <t>HAZZ-122-3-07-A1P1-SEV-R5300G4-02U15</t>
  </si>
  <si>
    <t>11.101.64.43</t>
  </si>
  <si>
    <t>10.20.42.43</t>
  </si>
  <si>
    <t>管理服务器-3</t>
  </si>
  <si>
    <t>HAZZ-122-3-08-A1P1-SEV-R5300G4-02U12</t>
  </si>
  <si>
    <t>11.101.64.44</t>
  </si>
  <si>
    <t>10.20.42.44</t>
  </si>
  <si>
    <t>管理服务器-4</t>
  </si>
  <si>
    <t>HAZZ-122-3-08-A1P1-SEV-R5300G4-02U15</t>
  </si>
  <si>
    <t>11.101.64.45</t>
  </si>
  <si>
    <t>10.20.42.45</t>
  </si>
  <si>
    <t>抗DDOS服务器-1</t>
  </si>
  <si>
    <t>HAZZ-122-4-08-A1P1-SEV-R5300G4-02U15</t>
  </si>
  <si>
    <t>11.101.64.46</t>
  </si>
  <si>
    <t>10.20.42.46</t>
  </si>
  <si>
    <t>抗DDOS服务器-2</t>
  </si>
  <si>
    <t>HAZZ-122-4-09-A1P1-SEV-R5300G4-02U15</t>
  </si>
  <si>
    <t>11.101.64.47</t>
  </si>
  <si>
    <t>10.20.42.47</t>
  </si>
  <si>
    <t>抗DDOS服务器-3</t>
  </si>
  <si>
    <t>HAZZ-122-4-10-A1P1-SEV-R5300G4-02U15</t>
  </si>
  <si>
    <t>11.101.64.48</t>
  </si>
  <si>
    <t>10.20.42.48</t>
  </si>
  <si>
    <t>节点基础信息</t>
  </si>
  <si>
    <t>出口设备基础信息</t>
  </si>
  <si>
    <t>163/CN2端口详细信息</t>
  </si>
  <si>
    <t>机房所在省</t>
  </si>
  <si>
    <t>机房所在市</t>
  </si>
  <si>
    <t>机房地址</t>
  </si>
  <si>
    <t>资源池类别</t>
  </si>
  <si>
    <t>资源池属性</t>
  </si>
  <si>
    <t>出口类型</t>
  </si>
  <si>
    <t>所承载业务</t>
  </si>
  <si>
    <t>出口设备名称</t>
  </si>
  <si>
    <t>设备管理IP</t>
  </si>
  <si>
    <t>设备交维日期</t>
  </si>
  <si>
    <t>出口设备厂家</t>
  </si>
  <si>
    <t>出口设备类型</t>
  </si>
  <si>
    <t>所属专网</t>
  </si>
  <si>
    <t>VRF</t>
  </si>
  <si>
    <t>聚合口</t>
  </si>
  <si>
    <t>物理接口</t>
  </si>
  <si>
    <t>接口</t>
  </si>
  <si>
    <t>接口带宽（G）</t>
  </si>
  <si>
    <t>总带宽</t>
  </si>
  <si>
    <t>电路代号</t>
  </si>
  <si>
    <t>本端互联IP地址</t>
  </si>
  <si>
    <t>本端互联IPv6地址</t>
  </si>
  <si>
    <t>路由模式</t>
  </si>
  <si>
    <t>对端设备名称</t>
  </si>
  <si>
    <t>对端VRF</t>
  </si>
  <si>
    <t>对端设备端口</t>
  </si>
  <si>
    <t>对端互联IP地址</t>
  </si>
  <si>
    <t>对端互联IPv6地址</t>
  </si>
  <si>
    <t>自研</t>
  </si>
  <si>
    <t>自研云主机</t>
  </si>
  <si>
    <t>独立出口</t>
  </si>
  <si>
    <t>自研CS/自研OS</t>
  </si>
  <si>
    <t>NJJS-7FA-C01-511-RCE-M6000-42U5</t>
  </si>
  <si>
    <t>10.255.104.60</t>
  </si>
  <si>
    <t>zte</t>
  </si>
  <si>
    <t>M6000</t>
  </si>
  <si>
    <t>xgei-0/0/0/1</t>
  </si>
  <si>
    <t>无</t>
  </si>
  <si>
    <t>58.213.96.18</t>
  </si>
  <si>
    <t>静态</t>
  </si>
  <si>
    <t>NJJS-2F-C01-DSW-IDC-H3C12508-001</t>
  </si>
  <si>
    <t>10GE2/0/14</t>
  </si>
  <si>
    <t>58.213.96.17</t>
  </si>
  <si>
    <t>xgei-0/1/0/1</t>
  </si>
  <si>
    <t>58.213.96.26</t>
  </si>
  <si>
    <t>NJJS-2F-C02-DSW-IDC-H3C12508-002</t>
  </si>
  <si>
    <t>58.213.96.25</t>
  </si>
  <si>
    <t>NJJS-7FA-C02-511-RCE-M6000-42U5</t>
  </si>
  <si>
    <t>10.255.104.61</t>
  </si>
  <si>
    <t>58.213.96.22</t>
  </si>
  <si>
    <t>2F-C02-DSW-IDC-H3C12508-001</t>
  </si>
  <si>
    <t>10GE3/0/14</t>
  </si>
  <si>
    <t>58.213.96.21</t>
  </si>
  <si>
    <t>58.213.96.30</t>
  </si>
  <si>
    <t>2F-C02-DSW-IDC-H3C12508-002</t>
  </si>
  <si>
    <t>58.213.96.29</t>
  </si>
  <si>
    <t>使用对象</t>
  </si>
  <si>
    <t>IP范围</t>
  </si>
  <si>
    <t>本端</t>
  </si>
  <si>
    <t>对端</t>
  </si>
  <si>
    <t>本端聚合</t>
  </si>
  <si>
    <t>对端聚合</t>
  </si>
  <si>
    <t>本端vlan</t>
  </si>
  <si>
    <t>对端vlan</t>
  </si>
  <si>
    <t>交换机VRF</t>
  </si>
  <si>
    <t>防火墙zone</t>
  </si>
  <si>
    <t>核心交换机--&gt;下一代防火墙</t>
  </si>
  <si>
    <t>21.2.239.0/29</t>
  </si>
  <si>
    <t>21.2.239.1</t>
  </si>
  <si>
    <t>21.2.239.4-6</t>
  </si>
  <si>
    <t>agg1</t>
  </si>
  <si>
    <t>OS_Internet</t>
  </si>
  <si>
    <t>默认Trust</t>
  </si>
  <si>
    <t>核心交换机--&gt;SSL VPN</t>
  </si>
  <si>
    <t>21.2.239.8/29</t>
  </si>
  <si>
    <t>21.2.239.9</t>
  </si>
  <si>
    <t>21.2.239.12-14</t>
  </si>
  <si>
    <t>agg2</t>
  </si>
  <si>
    <t>/</t>
  </si>
  <si>
    <t>核心交换机--&gt;租户安全池</t>
  </si>
  <si>
    <t>21.2.239.16/30</t>
  </si>
  <si>
    <t>21.2.239.17</t>
  </si>
  <si>
    <t>21.2.239.18</t>
  </si>
  <si>
    <t>agg3</t>
  </si>
  <si>
    <t>POP交换机--&gt;租户安全池</t>
  </si>
  <si>
    <t>21.2.239.20/30</t>
  </si>
  <si>
    <t>21.2.239.21</t>
  </si>
  <si>
    <t>21.2.239.22</t>
  </si>
  <si>
    <t>和云专线一致</t>
  </si>
  <si>
    <t>管理汇聚交换机--&gt;边界防火墙1</t>
  </si>
  <si>
    <t>21.2.239.24/30</t>
  </si>
  <si>
    <t>21.2.239.25</t>
  </si>
  <si>
    <t>21.2.239.26</t>
  </si>
  <si>
    <t>agg1.2</t>
  </si>
  <si>
    <t>default</t>
  </si>
  <si>
    <t>CN2</t>
  </si>
  <si>
    <t>CN2出口</t>
  </si>
  <si>
    <t>防火墙使用默认vrf跑ospf</t>
  </si>
  <si>
    <t>21.2.239.28/30</t>
  </si>
  <si>
    <t>21.2.239.29</t>
  </si>
  <si>
    <t>21.2.239.30</t>
  </si>
  <si>
    <t>agg1.3</t>
  </si>
  <si>
    <t>OS_CN2</t>
  </si>
  <si>
    <t>vlan199</t>
  </si>
  <si>
    <t>管理汇聚交换机--&gt;边界防火墙2</t>
  </si>
  <si>
    <t>21.2.239.32/30</t>
  </si>
  <si>
    <t>21.2.239.33</t>
  </si>
  <si>
    <t>21.2.239.34</t>
  </si>
  <si>
    <t>agg2.2</t>
  </si>
  <si>
    <t>21.2.239.36/30</t>
  </si>
  <si>
    <t>21.2.239.37</t>
  </si>
  <si>
    <t>21.2.239.38</t>
  </si>
  <si>
    <t>agg2.3</t>
  </si>
  <si>
    <t>21.2.239.40/30</t>
  </si>
  <si>
    <t>21.2.239.41</t>
  </si>
  <si>
    <t>21.2.239.42</t>
  </si>
  <si>
    <t>agg1.4</t>
  </si>
  <si>
    <t>DCN</t>
  </si>
  <si>
    <t>DCN出口</t>
  </si>
  <si>
    <t>防火墙使用DCN vrf跑ospf</t>
  </si>
  <si>
    <t>21.2.239.44/30</t>
  </si>
  <si>
    <t>21.2.239.45</t>
  </si>
  <si>
    <t>21.2.239.46</t>
  </si>
  <si>
    <t>agg1.5</t>
  </si>
  <si>
    <t>OS_DCN</t>
  </si>
  <si>
    <t>云内DCN</t>
  </si>
  <si>
    <t>21.2.239.48/30</t>
  </si>
  <si>
    <t>21.2.239.49</t>
  </si>
  <si>
    <t>21.2.239.50</t>
  </si>
  <si>
    <t>agg2.4</t>
  </si>
  <si>
    <t>21.2.239.52/30</t>
  </si>
  <si>
    <t>21.2.239.53</t>
  </si>
  <si>
    <t>21.2.239.54</t>
  </si>
  <si>
    <t>agg2.5</t>
  </si>
  <si>
    <t>带子接口的使用三层聚合子接口</t>
  </si>
  <si>
    <t>带vlan号的交换机侧配置使用vlanif</t>
  </si>
  <si>
    <t>边界墙的规划适用华三墙，如果其他厂商需要调整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</si>
  <si>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</si>
  <si>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</si>
  <si>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</si>
  <si>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</si>
  <si>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</si>
  <si>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</si>
  <si>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</si>
  <si>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</si>
  <si>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</si>
  <si>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</si>
  <si>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</si>
  <si>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</si>
  <si>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使用部门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</si>
  <si>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</si>
  <si>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</si>
  <si>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</si>
  <si>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</si>
  <si>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</si>
  <si>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</si>
  <si>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</si>
  <si>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</si>
  <si>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</si>
  <si>
    <t>资源类型</t>
  </si>
  <si>
    <t>设备编码</t>
  </si>
  <si>
    <t>物理位置</t>
  </si>
  <si>
    <t>产品线</t>
  </si>
  <si>
    <t>细分产品线</t>
  </si>
  <si>
    <t>业务网管IP</t>
  </si>
  <si>
    <t>自治域AS号</t>
  </si>
  <si>
    <t>交换机</t>
  </si>
  <si>
    <t>NMCF-6FDICT-A05-SEV-NF5280-2U24</t>
  </si>
  <si>
    <t>应用服务器（接入1）-1</t>
  </si>
  <si>
    <t>长春净月数据中心103机房/02列05(46)</t>
  </si>
  <si>
    <t>云存储（OOS）产品线</t>
  </si>
  <si>
    <t>10.95.14.128</t>
  </si>
  <si>
    <t>10.95.14.254/24</t>
  </si>
  <si>
    <t>NMCF-6FDICT-A05-SEV-NF5280-2U26</t>
  </si>
  <si>
    <t>应用服务器（接入1）-2</t>
  </si>
  <si>
    <t>长春净月数据中心103机房/02列06(42)</t>
  </si>
  <si>
    <t>10.95.14.129</t>
  </si>
  <si>
    <t>OpenStack管理</t>
  </si>
  <si>
    <t>计算内网</t>
  </si>
  <si>
    <t>NA</t>
  </si>
  <si>
    <t>存储外网</t>
  </si>
  <si>
    <t>存储管理</t>
  </si>
  <si>
    <t>存储内网</t>
  </si>
  <si>
    <t>资源编码,服务器4A纳管表要求固定4位,不足4未补0、向研发部薛警花申请</t>
    <phoneticPr fontId="46" type="noConversion"/>
  </si>
  <si>
    <t>设备序列号</t>
    <phoneticPr fontId="46" type="noConversion"/>
  </si>
  <si>
    <t>KVM</t>
    <phoneticPr fontId="46" type="noConversion"/>
  </si>
  <si>
    <t>ESXI</t>
    <phoneticPr fontId="46" type="noConversion"/>
  </si>
  <si>
    <t>/22</t>
    <phoneticPr fontId="46" type="noConversion"/>
  </si>
  <si>
    <t>该表格不能包含公式</t>
    <phoneticPr fontId="46" type="noConversion"/>
  </si>
  <si>
    <t>none</t>
  </si>
  <si>
    <t>500</t>
    <phoneticPr fontId="46" type="noConversion"/>
  </si>
  <si>
    <t>sata</t>
  </si>
  <si>
    <t>64</t>
    <phoneticPr fontId="46" type="noConversion"/>
  </si>
  <si>
    <t>16</t>
    <phoneticPr fontId="46" type="noConversion"/>
  </si>
  <si>
    <t>yundiao</t>
  </si>
  <si>
    <t>sdn_manage</t>
  </si>
  <si>
    <t>zabbix_eShield</t>
  </si>
  <si>
    <t>storage_manage</t>
  </si>
  <si>
    <t>os_manage</t>
  </si>
  <si>
    <t>centos76</t>
  </si>
  <si>
    <t>kvm.csv</t>
  </si>
  <si>
    <t>11.107.135.254/21</t>
  </si>
  <si>
    <t>11.107.128.20</t>
  </si>
  <si>
    <t>HBWH-403-A1P1-J-08-SEV-ZX5300-02U15</t>
  </si>
  <si>
    <t>KVM04</t>
  </si>
  <si>
    <t>11.107.128.19</t>
  </si>
  <si>
    <t>HBWH-403-A1P1-J-08-SEV-ZX5300-02U12</t>
  </si>
  <si>
    <t>KVM03</t>
  </si>
  <si>
    <t>11.107.128.18</t>
  </si>
  <si>
    <t>HBWH-403-A1P1-J-07-SEV-ZX5300-02U15</t>
  </si>
  <si>
    <t>KVM02</t>
  </si>
  <si>
    <t>11.107.128.17</t>
  </si>
  <si>
    <t>HBWH-403-A1P1-J-07-SEV-ZX5300-02U12</t>
  </si>
  <si>
    <t>管理网关</t>
  </si>
  <si>
    <t>OS 管理IP</t>
  </si>
  <si>
    <t>宿主机设备标签</t>
    <phoneticPr fontId="46" type="noConversion"/>
  </si>
  <si>
    <t>宿主机</t>
    <phoneticPr fontId="46" type="noConversion"/>
  </si>
  <si>
    <t>root/Ctyun@20220801</t>
  </si>
  <si>
    <t>16c64g/500G</t>
    <phoneticPr fontId="46" type="noConversion"/>
  </si>
  <si>
    <t>hbwh-yundiaosnmp2</t>
  </si>
  <si>
    <t>hbwh-yundiaosnmp1</t>
  </si>
  <si>
    <t>4c8g</t>
  </si>
  <si>
    <t>hbwh-tiaoban01</t>
  </si>
  <si>
    <t>hbwh-nat-server</t>
  </si>
  <si>
    <t>8c32g</t>
  </si>
  <si>
    <t>hbwh-cobbler-server</t>
  </si>
  <si>
    <t>11.107.177.</t>
  </si>
  <si>
    <t>11.107.163.</t>
  </si>
  <si>
    <t>11.107.135.</t>
  </si>
  <si>
    <t>30.55.2.</t>
  </si>
  <si>
    <t>8c32g/5TB</t>
  </si>
  <si>
    <t>hbwh-yum-server</t>
  </si>
  <si>
    <t>zabbix_eShield
153/173</t>
    <phoneticPr fontId="46" type="noConversion"/>
  </si>
  <si>
    <t>storage_manage
151/171</t>
    <phoneticPr fontId="46" type="noConversion"/>
  </si>
  <si>
    <t>os_manage
150/170</t>
    <phoneticPr fontId="46" type="noConversion"/>
  </si>
  <si>
    <t>CN2/25</t>
    <phoneticPr fontId="46" type="noConversion"/>
  </si>
  <si>
    <t>zabbix_eShield/23</t>
  </si>
  <si>
    <t>storage_manage/22</t>
  </si>
  <si>
    <t>os_manage/21</t>
  </si>
  <si>
    <t>账户密码</t>
  </si>
  <si>
    <t>虚拟机名称</t>
    <phoneticPr fontId="46" type="noConversion"/>
  </si>
  <si>
    <t>OK</t>
  </si>
  <si>
    <t>请修改设备名称列,或者设备不存在</t>
  </si>
  <si>
    <t>业务网管掩码</t>
    <phoneticPr fontId="46" type="noConversion"/>
  </si>
  <si>
    <t>N/A</t>
    <phoneticPr fontId="46" type="noConversion"/>
  </si>
  <si>
    <t>KVM01</t>
    <phoneticPr fontId="46" type="noConversion"/>
  </si>
  <si>
    <t>OS_CN</t>
    <phoneticPr fontId="46" type="noConversion"/>
  </si>
  <si>
    <t>V4</t>
    <phoneticPr fontId="46" type="noConversion"/>
  </si>
  <si>
    <t>2022年12月8号</t>
    <phoneticPr fontId="46" type="noConversion"/>
  </si>
  <si>
    <t>2023年1月17号</t>
    <phoneticPr fontId="46" type="noConversion"/>
  </si>
  <si>
    <t>1、项目信息新增”资源编号“
2、调整VM规划-格式
3、删除sheet-vlan
4、sheet-服务器-新增-业务网管掩码
5、调整sheet排序
6、sheet-删除-网络规划概要</t>
    <phoneticPr fontId="46" type="noConversion"/>
  </si>
  <si>
    <t>1C</t>
  </si>
  <si>
    <r>
      <rPr>
        <sz val="11"/>
        <rFont val="Times New Roman"/>
        <family val="1"/>
      </rPr>
      <t>iaas_rgw</t>
    </r>
    <r>
      <rPr>
        <sz val="11"/>
        <rFont val="宋体"/>
        <family val="3"/>
        <charset val="134"/>
      </rPr>
      <t>转发网</t>
    </r>
  </si>
  <si>
    <t>7.7.0.128/17</t>
  </si>
  <si>
    <t>裸金属存储外测试地址</t>
  </si>
  <si>
    <t>对象存储Nginx_ZOS</t>
  </si>
  <si>
    <t>7.7.0.0/17</t>
  </si>
  <si>
    <t>裸金属计算内测试地址</t>
  </si>
  <si>
    <t>N/A</t>
  </si>
  <si>
    <t>192.168.0.0/18</t>
  </si>
  <si>
    <t>access 309</t>
  </si>
  <si>
    <t>64C</t>
  </si>
  <si>
    <t>provision vlan</t>
  </si>
  <si>
    <t>5.5.0.0/16</t>
  </si>
  <si>
    <t>zabbix_翼盾管理网(千兆管理)</t>
  </si>
  <si>
    <t>6.6.0.0/16</t>
  </si>
  <si>
    <t>存储转发网</t>
  </si>
  <si>
    <t>转发网</t>
  </si>
  <si>
    <t>4.4.0.0/16</t>
  </si>
  <si>
    <t>Openstack CN2管理网</t>
  </si>
  <si>
    <t>8.8.0.0/16</t>
  </si>
  <si>
    <t>测试IP</t>
  </si>
  <si>
    <r>
      <rPr>
        <sz val="11"/>
        <color indexed="8"/>
        <rFont val="宋体"/>
        <family val="3"/>
        <charset val="134"/>
      </rPr>
      <t>交换机网关地址</t>
    </r>
  </si>
  <si>
    <r>
      <rPr>
        <sz val="11"/>
        <color indexed="8"/>
        <rFont val="Times New Roman"/>
        <family val="1"/>
      </rPr>
      <t>IP</t>
    </r>
    <r>
      <rPr>
        <sz val="11"/>
        <color indexed="8"/>
        <rFont val="宋体"/>
        <family val="3"/>
        <charset val="134"/>
      </rPr>
      <t>规划</t>
    </r>
  </si>
  <si>
    <t>vlan</t>
  </si>
  <si>
    <r>
      <rPr>
        <sz val="11"/>
        <color indexed="8"/>
        <rFont val="宋体"/>
        <family val="3"/>
        <charset val="134"/>
      </rPr>
      <t>容量</t>
    </r>
  </si>
  <si>
    <r>
      <rPr>
        <sz val="11"/>
        <color indexed="8"/>
        <rFont val="Times New Roman"/>
        <family val="1"/>
      </rPr>
      <t>Vlan</t>
    </r>
    <r>
      <rPr>
        <sz val="11"/>
        <color indexed="8"/>
        <rFont val="宋体"/>
        <family val="3"/>
        <charset val="134"/>
      </rPr>
      <t>功能划分</t>
    </r>
  </si>
  <si>
    <r>
      <rPr>
        <sz val="11"/>
        <color indexed="8"/>
        <rFont val="宋体"/>
        <family val="3"/>
        <charset val="134"/>
      </rPr>
      <t>剩余可用地址</t>
    </r>
  </si>
  <si>
    <t>PXE</t>
  </si>
  <si>
    <r>
      <rPr>
        <sz val="11"/>
        <color indexed="8"/>
        <rFont val="Times New Roman"/>
        <family val="1"/>
      </rPr>
      <t>Vlan,IP</t>
    </r>
    <r>
      <rPr>
        <sz val="11"/>
        <color indexed="8"/>
        <rFont val="宋体"/>
        <family val="3"/>
        <charset val="134"/>
      </rPr>
      <t>资源池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</si>
</sst>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409]d/mmm/yy;@"/>
    <numFmt numFmtId="177" formatCode="[$-409]d\-mmm\-yy;@"/>
    <numFmt numFmtId="178" formatCode="0_);[Red]\(0\)"/>
    <numFmt numFmtId="179" formatCode="[$-F800]dddd\,\ mmmm\ dd\,\ yyyy"/>
    <numFmt numFmtId="180" formatCode="yyyy/m/d;@"/>
    <numFmt numFmtId="181" formatCode="0.00_);[Red]\(0.00\)"/>
  </numFmts>
  <fonts count="57">
    <font>
      <sz val="11"/>
      <color theme="1"/>
      <name val="DengXian"/>
      <charset val="136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indexed="8"/>
      <name val="宋体"/>
      <family val="3"/>
      <charset val="134"/>
    </font>
    <font>
      <sz val="9"/>
      <color theme="1"/>
      <name val="DengXian"/>
      <charset val="134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DengXian"/>
      <charset val="134"/>
      <scheme val="minor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rgb="FFFF0000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name val="DengXian"/>
      <charset val="134"/>
      <scheme val="minor"/>
    </font>
    <font>
      <sz val="11"/>
      <color theme="1"/>
      <name val="DengXian"/>
      <charset val="134"/>
    </font>
    <font>
      <sz val="10"/>
      <name val="Geneva"/>
      <family val="1"/>
    </font>
    <font>
      <sz val="12"/>
      <color theme="1"/>
      <name val="DengXian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6100"/>
      <name val="DengXian"/>
      <charset val="134"/>
      <scheme val="minor"/>
    </font>
    <font>
      <sz val="10"/>
      <name val="Arial"/>
      <family val="2"/>
    </font>
    <font>
      <sz val="11"/>
      <color rgb="FF9C0006"/>
      <name val="DengXian"/>
      <charset val="134"/>
      <scheme val="minor"/>
    </font>
    <font>
      <sz val="11"/>
      <color rgb="FF000000"/>
      <name val="DengXian"/>
      <charset val="134"/>
      <scheme val="minor"/>
    </font>
    <font>
      <u/>
      <sz val="12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方正书宋_GBK"/>
      <charset val="134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微软雅黑"/>
      <family val="2"/>
      <charset val="134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DengXian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BDBDB"/>
      </top>
      <bottom/>
      <diagonal/>
    </border>
    <border>
      <left style="thin">
        <color rgb="FFDBDBDB"/>
      </left>
      <right style="thin">
        <color rgb="FF000000"/>
      </right>
      <top style="thin">
        <color rgb="FFDBDBDB"/>
      </top>
      <bottom/>
      <diagonal/>
    </border>
    <border>
      <left style="thin">
        <color rgb="FFF8CBA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CBAD"/>
      </left>
      <right style="thin">
        <color rgb="FF000000"/>
      </right>
      <top style="thin">
        <color rgb="FFF8CBAD"/>
      </top>
      <bottom/>
      <diagonal/>
    </border>
    <border>
      <left style="thin">
        <color rgb="FFBDD7EE"/>
      </left>
      <right style="thin">
        <color rgb="FF000000"/>
      </right>
      <top style="thin">
        <color rgb="FFBDD7E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 diagonalUp="1">
      <left/>
      <right/>
      <top/>
      <bottom/>
      <diagonal style="thin">
        <color rgb="FF000000"/>
      </diagonal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theme="7" tint="0.7999206518753624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2">
    <xf numFmtId="176" fontId="0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7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35" fillId="0" borderId="0"/>
    <xf numFmtId="176" fontId="17" fillId="0" borderId="0">
      <alignment vertical="center"/>
    </xf>
    <xf numFmtId="176" fontId="36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0" fontId="35" fillId="0" borderId="0"/>
    <xf numFmtId="0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36" fillId="0" borderId="0"/>
    <xf numFmtId="176" fontId="16" fillId="0" borderId="0"/>
    <xf numFmtId="176" fontId="37" fillId="0" borderId="0">
      <alignment vertical="top"/>
      <protection locked="0"/>
    </xf>
    <xf numFmtId="176" fontId="36" fillId="0" borderId="0"/>
    <xf numFmtId="176" fontId="35" fillId="0" borderId="0">
      <alignment vertical="center"/>
    </xf>
    <xf numFmtId="176" fontId="38" fillId="16" borderId="0">
      <alignment vertical="center"/>
    </xf>
    <xf numFmtId="176" fontId="17" fillId="0" borderId="0"/>
    <xf numFmtId="176" fontId="16" fillId="0" borderId="0"/>
    <xf numFmtId="176" fontId="17" fillId="0" borderId="0">
      <alignment vertical="center"/>
    </xf>
    <xf numFmtId="176" fontId="19" fillId="0" borderId="0"/>
    <xf numFmtId="176" fontId="37" fillId="0" borderId="0">
      <alignment vertical="top"/>
      <protection locked="0"/>
    </xf>
    <xf numFmtId="176" fontId="35" fillId="0" borderId="0">
      <alignment vertical="center"/>
    </xf>
    <xf numFmtId="176" fontId="19" fillId="0" borderId="0"/>
    <xf numFmtId="0" fontId="35" fillId="0" borderId="0"/>
    <xf numFmtId="0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/>
    <xf numFmtId="0" fontId="19" fillId="0" borderId="0">
      <alignment vertical="center"/>
    </xf>
    <xf numFmtId="176" fontId="17" fillId="0" borderId="0">
      <alignment vertical="center"/>
    </xf>
    <xf numFmtId="0" fontId="17" fillId="0" borderId="0"/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7" fillId="0" borderId="0"/>
    <xf numFmtId="176" fontId="35" fillId="0" borderId="0"/>
    <xf numFmtId="176" fontId="17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/>
    <xf numFmtId="176" fontId="17" fillId="0" borderId="0">
      <alignment vertical="center"/>
    </xf>
    <xf numFmtId="176" fontId="19" fillId="0" borderId="0"/>
    <xf numFmtId="176" fontId="17" fillId="0" borderId="0"/>
    <xf numFmtId="176" fontId="17" fillId="0" borderId="0">
      <alignment vertical="center"/>
    </xf>
    <xf numFmtId="0" fontId="19" fillId="0" borderId="0"/>
    <xf numFmtId="176" fontId="17" fillId="0" borderId="0"/>
    <xf numFmtId="0" fontId="19" fillId="0" borderId="0"/>
    <xf numFmtId="176" fontId="17" fillId="0" borderId="0"/>
    <xf numFmtId="0" fontId="19" fillId="0" borderId="0"/>
    <xf numFmtId="176" fontId="17" fillId="0" borderId="0"/>
    <xf numFmtId="176" fontId="17" fillId="0" borderId="0">
      <alignment vertical="center"/>
    </xf>
    <xf numFmtId="0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7" fillId="0" borderId="0"/>
    <xf numFmtId="176" fontId="17" fillId="0" borderId="0"/>
    <xf numFmtId="176" fontId="17" fillId="0" borderId="0">
      <alignment vertical="center"/>
    </xf>
    <xf numFmtId="0" fontId="17" fillId="0" borderId="0"/>
    <xf numFmtId="176" fontId="17" fillId="0" borderId="0">
      <alignment vertical="center"/>
    </xf>
    <xf numFmtId="0" fontId="17" fillId="0" borderId="0"/>
    <xf numFmtId="176" fontId="17" fillId="0" borderId="0"/>
    <xf numFmtId="176" fontId="17" fillId="0" borderId="0"/>
    <xf numFmtId="176" fontId="17" fillId="0" borderId="0">
      <alignment vertical="center"/>
    </xf>
    <xf numFmtId="0" fontId="17" fillId="0" borderId="0"/>
    <xf numFmtId="176" fontId="17" fillId="0" borderId="0"/>
    <xf numFmtId="176" fontId="19" fillId="0" borderId="0"/>
    <xf numFmtId="176" fontId="17" fillId="0" borderId="0"/>
    <xf numFmtId="176" fontId="7" fillId="0" borderId="0"/>
    <xf numFmtId="176" fontId="7" fillId="0" borderId="0"/>
    <xf numFmtId="176" fontId="7" fillId="0" borderId="0"/>
    <xf numFmtId="176" fontId="19" fillId="0" borderId="0"/>
    <xf numFmtId="176" fontId="7" fillId="0" borderId="0"/>
    <xf numFmtId="176" fontId="19" fillId="0" borderId="0"/>
    <xf numFmtId="176" fontId="17" fillId="0" borderId="0"/>
    <xf numFmtId="176" fontId="17" fillId="0" borderId="0"/>
    <xf numFmtId="176" fontId="17" fillId="0" borderId="0"/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39" fillId="0" borderId="0"/>
    <xf numFmtId="176" fontId="19" fillId="0" borderId="0">
      <alignment vertical="center"/>
    </xf>
    <xf numFmtId="176" fontId="19" fillId="0" borderId="0"/>
    <xf numFmtId="176" fontId="7" fillId="0" borderId="0"/>
    <xf numFmtId="176" fontId="40" fillId="17" borderId="0">
      <alignment vertical="center"/>
    </xf>
    <xf numFmtId="176" fontId="40" fillId="17" borderId="0">
      <alignment vertical="center"/>
    </xf>
    <xf numFmtId="176" fontId="40" fillId="17" borderId="0">
      <alignment vertical="center"/>
    </xf>
    <xf numFmtId="176" fontId="40" fillId="17" borderId="0">
      <alignment vertical="center"/>
    </xf>
    <xf numFmtId="176" fontId="37" fillId="0" borderId="0">
      <alignment vertical="top"/>
      <protection locked="0"/>
    </xf>
    <xf numFmtId="176" fontId="19" fillId="0" borderId="0">
      <alignment vertical="center"/>
    </xf>
    <xf numFmtId="176" fontId="19" fillId="0" borderId="0"/>
    <xf numFmtId="176" fontId="37" fillId="0" borderId="0">
      <alignment vertical="top"/>
      <protection locked="0"/>
    </xf>
    <xf numFmtId="176" fontId="17" fillId="0" borderId="0">
      <alignment vertical="center"/>
    </xf>
    <xf numFmtId="176" fontId="35" fillId="0" borderId="0"/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0" fontId="19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>
      <alignment vertical="center"/>
    </xf>
    <xf numFmtId="0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7" fillId="0" borderId="0"/>
    <xf numFmtId="176" fontId="19" fillId="0" borderId="0"/>
    <xf numFmtId="176" fontId="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19" fillId="0" borderId="0">
      <alignment vertical="center"/>
    </xf>
    <xf numFmtId="176" fontId="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36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36" fillId="0" borderId="0"/>
    <xf numFmtId="176" fontId="36" fillId="0" borderId="0"/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0" fontId="19" fillId="0" borderId="0">
      <alignment vertical="center"/>
    </xf>
    <xf numFmtId="0" fontId="19" fillId="0" borderId="0"/>
    <xf numFmtId="176" fontId="19" fillId="0" borderId="0">
      <alignment vertical="center"/>
    </xf>
    <xf numFmtId="0" fontId="19" fillId="0" borderId="0"/>
    <xf numFmtId="0" fontId="19" fillId="0" borderId="0"/>
    <xf numFmtId="176" fontId="19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6" fillId="0" borderId="0">
      <alignment vertical="center"/>
    </xf>
    <xf numFmtId="176" fontId="19" fillId="0" borderId="0">
      <alignment vertical="center"/>
    </xf>
    <xf numFmtId="176" fontId="36" fillId="0" borderId="0"/>
    <xf numFmtId="176" fontId="17" fillId="0" borderId="0"/>
    <xf numFmtId="0" fontId="36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41" fillId="0" borderId="0"/>
    <xf numFmtId="0" fontId="41" fillId="0" borderId="0"/>
    <xf numFmtId="176" fontId="41" fillId="0" borderId="0"/>
    <xf numFmtId="176" fontId="41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0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0" fontId="36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35" fillId="0" borderId="0"/>
    <xf numFmtId="176" fontId="17" fillId="0" borderId="0">
      <alignment vertical="center"/>
    </xf>
    <xf numFmtId="176" fontId="17" fillId="0" borderId="0">
      <alignment vertical="center"/>
    </xf>
    <xf numFmtId="176" fontId="35" fillId="0" borderId="0"/>
    <xf numFmtId="176" fontId="35" fillId="0" borderId="0">
      <alignment vertical="center"/>
    </xf>
    <xf numFmtId="176" fontId="38" fillId="16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7" fillId="0" borderId="0">
      <alignment vertical="center"/>
    </xf>
    <xf numFmtId="0" fontId="8" fillId="0" borderId="0"/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42" fillId="0" borderId="0">
      <alignment vertical="top"/>
      <protection locked="0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36" fillId="0" borderId="0"/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36" fillId="0" borderId="0"/>
    <xf numFmtId="176" fontId="19" fillId="0" borderId="0">
      <alignment vertical="center"/>
    </xf>
    <xf numFmtId="0" fontId="19" fillId="0" borderId="0"/>
    <xf numFmtId="0" fontId="19" fillId="0" borderId="0"/>
    <xf numFmtId="176" fontId="19" fillId="0" borderId="0"/>
    <xf numFmtId="176" fontId="19" fillId="0" borderId="0"/>
    <xf numFmtId="0" fontId="41" fillId="0" borderId="0"/>
    <xf numFmtId="0" fontId="41" fillId="0" borderId="0"/>
    <xf numFmtId="176" fontId="41" fillId="0" borderId="0"/>
    <xf numFmtId="176" fontId="42" fillId="0" borderId="0">
      <alignment vertical="top"/>
      <protection locked="0"/>
    </xf>
    <xf numFmtId="176" fontId="41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36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36" fillId="0" borderId="0"/>
    <xf numFmtId="176" fontId="17" fillId="0" borderId="0">
      <alignment vertical="center"/>
    </xf>
    <xf numFmtId="176" fontId="17" fillId="0" borderId="0">
      <alignment vertical="center"/>
    </xf>
    <xf numFmtId="176" fontId="36" fillId="0" borderId="0"/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3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8" fillId="16" borderId="0">
      <alignment vertical="center"/>
    </xf>
    <xf numFmtId="176" fontId="38" fillId="16" borderId="0">
      <alignment vertical="center"/>
    </xf>
    <xf numFmtId="176" fontId="35" fillId="0" borderId="0"/>
    <xf numFmtId="176" fontId="35" fillId="0" borderId="0">
      <alignment vertical="center"/>
    </xf>
    <xf numFmtId="0" fontId="35" fillId="0" borderId="0"/>
    <xf numFmtId="0" fontId="35" fillId="0" borderId="0"/>
    <xf numFmtId="176" fontId="35" fillId="0" borderId="0"/>
    <xf numFmtId="0" fontId="35" fillId="0" borderId="0"/>
    <xf numFmtId="176" fontId="8" fillId="0" borderId="0">
      <alignment vertical="center"/>
    </xf>
    <xf numFmtId="0" fontId="56" fillId="0" borderId="0">
      <alignment vertical="center"/>
    </xf>
  </cellStyleXfs>
  <cellXfs count="216">
    <xf numFmtId="176" fontId="0" fillId="0" borderId="0" xfId="0">
      <alignment vertical="center"/>
    </xf>
    <xf numFmtId="176" fontId="1" fillId="0" borderId="0" xfId="0" applyFont="1">
      <alignment vertical="center"/>
    </xf>
    <xf numFmtId="176" fontId="5" fillId="0" borderId="2" xfId="0" applyFont="1" applyBorder="1" applyAlignment="1">
      <alignment horizontal="center" vertical="center" wrapText="1"/>
    </xf>
    <xf numFmtId="176" fontId="9" fillId="0" borderId="2" xfId="0" applyFont="1" applyBorder="1" applyAlignment="1">
      <alignment horizontal="center" vertical="center" wrapText="1"/>
    </xf>
    <xf numFmtId="176" fontId="1" fillId="0" borderId="2" xfId="0" applyFont="1" applyBorder="1">
      <alignment vertical="center"/>
    </xf>
    <xf numFmtId="49" fontId="6" fillId="0" borderId="2" xfId="164" applyNumberFormat="1" applyFont="1" applyBorder="1" applyAlignment="1">
      <alignment horizontal="center" vertical="center" wrapText="1"/>
    </xf>
    <xf numFmtId="176" fontId="10" fillId="0" borderId="2" xfId="0" applyFont="1" applyBorder="1" applyAlignment="1">
      <alignment horizontal="center" vertical="center" wrapText="1"/>
    </xf>
    <xf numFmtId="176" fontId="11" fillId="0" borderId="0" xfId="0" applyFont="1">
      <alignment vertical="center"/>
    </xf>
    <xf numFmtId="176" fontId="13" fillId="0" borderId="0" xfId="0" applyFont="1">
      <alignment vertical="center"/>
    </xf>
    <xf numFmtId="176" fontId="14" fillId="0" borderId="2" xfId="0" applyFont="1" applyBorder="1" applyAlignment="1">
      <alignment horizontal="center" vertical="center" wrapText="1"/>
    </xf>
    <xf numFmtId="176" fontId="15" fillId="0" borderId="2" xfId="0" applyFont="1" applyBorder="1" applyAlignment="1">
      <alignment horizontal="center" vertical="center" wrapText="1"/>
    </xf>
    <xf numFmtId="176" fontId="16" fillId="0" borderId="0" xfId="225" applyFont="1">
      <alignment vertical="center"/>
    </xf>
    <xf numFmtId="176" fontId="17" fillId="0" borderId="0" xfId="225">
      <alignment vertical="center"/>
    </xf>
    <xf numFmtId="177" fontId="3" fillId="8" borderId="1" xfId="225" applyNumberFormat="1" applyFont="1" applyFill="1" applyBorder="1" applyAlignment="1">
      <alignment vertical="center" wrapText="1"/>
    </xf>
    <xf numFmtId="177" fontId="3" fillId="8" borderId="4" xfId="225" applyNumberFormat="1" applyFont="1" applyFill="1" applyBorder="1" applyAlignment="1">
      <alignment vertical="center" wrapText="1"/>
    </xf>
    <xf numFmtId="177" fontId="3" fillId="8" borderId="4" xfId="225" applyNumberFormat="1" applyFont="1" applyFill="1" applyBorder="1" applyAlignment="1">
      <alignment horizontal="center" vertical="center" wrapText="1"/>
    </xf>
    <xf numFmtId="176" fontId="3" fillId="8" borderId="4" xfId="225" applyFont="1" applyFill="1" applyBorder="1" applyAlignment="1">
      <alignment vertical="center" wrapText="1"/>
    </xf>
    <xf numFmtId="178" fontId="6" fillId="0" borderId="5" xfId="225" applyNumberFormat="1" applyFont="1" applyBorder="1" applyAlignment="1">
      <alignment horizontal="center" vertical="center"/>
    </xf>
    <xf numFmtId="177" fontId="16" fillId="0" borderId="1" xfId="225" applyNumberFormat="1" applyFont="1" applyBorder="1" applyAlignment="1">
      <alignment vertical="center" wrapText="1"/>
    </xf>
    <xf numFmtId="177" fontId="16" fillId="0" borderId="1" xfId="225" applyNumberFormat="1" applyFont="1" applyBorder="1" applyAlignment="1">
      <alignment horizontal="center" vertical="center" wrapText="1"/>
    </xf>
    <xf numFmtId="176" fontId="6" fillId="0" borderId="1" xfId="225" applyFont="1" applyBorder="1" applyAlignment="1">
      <alignment horizontal="center" vertical="center" wrapText="1"/>
    </xf>
    <xf numFmtId="176" fontId="6" fillId="0" borderId="0" xfId="225" applyFont="1" applyAlignment="1"/>
    <xf numFmtId="176" fontId="6" fillId="0" borderId="0" xfId="225" applyFont="1" applyAlignment="1">
      <alignment horizontal="center" vertical="center"/>
    </xf>
    <xf numFmtId="176" fontId="6" fillId="0" borderId="0" xfId="225" applyFont="1" applyAlignment="1">
      <alignment horizontal="left" vertical="center"/>
    </xf>
    <xf numFmtId="176" fontId="1" fillId="0" borderId="0" xfId="225" applyFont="1" applyAlignment="1"/>
    <xf numFmtId="176" fontId="1" fillId="0" borderId="0" xfId="225" applyFont="1" applyAlignment="1">
      <alignment horizontal="center" vertical="center"/>
    </xf>
    <xf numFmtId="177" fontId="4" fillId="0" borderId="0" xfId="225" applyNumberFormat="1" applyFont="1" applyAlignment="1">
      <alignment vertical="center" wrapText="1"/>
    </xf>
    <xf numFmtId="177" fontId="6" fillId="0" borderId="1" xfId="225" applyNumberFormat="1" applyFont="1" applyBorder="1" applyAlignment="1">
      <alignment horizontal="left" vertical="center" wrapText="1"/>
    </xf>
    <xf numFmtId="176" fontId="6" fillId="0" borderId="1" xfId="225" applyFont="1" applyBorder="1" applyAlignment="1">
      <alignment horizontal="left" vertical="center" wrapText="1"/>
    </xf>
    <xf numFmtId="177" fontId="6" fillId="0" borderId="0" xfId="225" applyNumberFormat="1" applyFont="1">
      <alignment vertical="center"/>
    </xf>
    <xf numFmtId="176" fontId="16" fillId="0" borderId="0" xfId="225" applyFont="1" applyAlignment="1">
      <alignment horizontal="center" vertical="center"/>
    </xf>
    <xf numFmtId="176" fontId="1" fillId="0" borderId="0" xfId="0" applyFont="1" applyAlignment="1">
      <alignment horizontal="center" vertical="center" wrapText="1"/>
    </xf>
    <xf numFmtId="179" fontId="18" fillId="9" borderId="6" xfId="0" applyNumberFormat="1" applyFont="1" applyFill="1" applyBorder="1" applyAlignment="1">
      <alignment horizontal="center" vertical="center" wrapText="1"/>
    </xf>
    <xf numFmtId="179" fontId="18" fillId="9" borderId="7" xfId="0" applyNumberFormat="1" applyFont="1" applyFill="1" applyBorder="1" applyAlignment="1">
      <alignment horizontal="center" vertical="center" wrapText="1"/>
    </xf>
    <xf numFmtId="179" fontId="18" fillId="7" borderId="7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 applyAlignment="1">
      <alignment vertical="center" wrapText="1"/>
    </xf>
    <xf numFmtId="180" fontId="18" fillId="10" borderId="10" xfId="0" applyNumberFormat="1" applyFont="1" applyFill="1" applyBorder="1" applyAlignment="1">
      <alignment horizontal="center" vertical="center" wrapText="1"/>
    </xf>
    <xf numFmtId="178" fontId="18" fillId="7" borderId="11" xfId="0" applyNumberFormat="1" applyFont="1" applyFill="1" applyBorder="1" applyAlignment="1">
      <alignment horizontal="center" vertical="center" wrapText="1"/>
    </xf>
    <xf numFmtId="178" fontId="18" fillId="11" borderId="11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>
      <alignment vertical="center"/>
    </xf>
    <xf numFmtId="180" fontId="18" fillId="0" borderId="2" xfId="0" applyNumberFormat="1" applyFont="1" applyBorder="1" applyAlignment="1">
      <alignment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18" fillId="0" borderId="2" xfId="0" applyNumberFormat="1" applyFont="1" applyBorder="1" applyAlignment="1">
      <alignment vertical="center" wrapText="1"/>
    </xf>
    <xf numFmtId="179" fontId="18" fillId="7" borderId="11" xfId="0" applyNumberFormat="1" applyFont="1" applyFill="1" applyBorder="1" applyAlignment="1">
      <alignment horizontal="center" vertical="center" wrapText="1"/>
    </xf>
    <xf numFmtId="179" fontId="18" fillId="11" borderId="11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 applyAlignment="1">
      <alignment horizontal="center" vertical="center"/>
    </xf>
    <xf numFmtId="178" fontId="18" fillId="0" borderId="2" xfId="0" applyNumberFormat="1" applyFont="1" applyBorder="1">
      <alignment vertical="center"/>
    </xf>
    <xf numFmtId="179" fontId="18" fillId="0" borderId="2" xfId="0" applyNumberFormat="1" applyFont="1" applyBorder="1" applyAlignment="1">
      <alignment horizontal="center" vertical="center" wrapText="1"/>
    </xf>
    <xf numFmtId="178" fontId="18" fillId="12" borderId="11" xfId="0" applyNumberFormat="1" applyFont="1" applyFill="1" applyBorder="1" applyAlignment="1">
      <alignment horizontal="center" vertical="center" wrapText="1"/>
    </xf>
    <xf numFmtId="179" fontId="18" fillId="12" borderId="11" xfId="0" applyNumberFormat="1" applyFont="1" applyFill="1" applyBorder="1" applyAlignment="1">
      <alignment horizontal="center" vertical="center" wrapText="1"/>
    </xf>
    <xf numFmtId="176" fontId="19" fillId="0" borderId="0" xfId="0" applyFo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0" fillId="0" borderId="0" xfId="286" applyNumberFormat="1" applyFont="1" applyAlignment="1">
      <alignment horizontal="center" vertical="center"/>
    </xf>
    <xf numFmtId="0" fontId="20" fillId="0" borderId="0" xfId="286" applyNumberFormat="1" applyFont="1" applyAlignment="1">
      <alignment horizontal="center" vertical="center"/>
    </xf>
    <xf numFmtId="176" fontId="20" fillId="0" borderId="0" xfId="286" applyFont="1" applyAlignment="1">
      <alignment horizontal="center" vertical="center"/>
    </xf>
    <xf numFmtId="0" fontId="2" fillId="13" borderId="2" xfId="424" applyNumberFormat="1" applyFont="1" applyFill="1" applyBorder="1" applyAlignment="1">
      <alignment horizontal="center" vertical="center" wrapText="1"/>
    </xf>
    <xf numFmtId="0" fontId="21" fillId="7" borderId="2" xfId="424" applyNumberFormat="1" applyFont="1" applyFill="1" applyBorder="1" applyAlignment="1">
      <alignment horizontal="center" vertical="center" wrapText="1"/>
    </xf>
    <xf numFmtId="49" fontId="21" fillId="7" borderId="2" xfId="424" applyNumberFormat="1" applyFont="1" applyFill="1" applyBorder="1" applyAlignment="1">
      <alignment horizontal="center" vertical="center" wrapText="1"/>
    </xf>
    <xf numFmtId="49" fontId="15" fillId="4" borderId="2" xfId="286" applyNumberFormat="1" applyFont="1" applyFill="1" applyBorder="1" applyAlignment="1">
      <alignment vertical="center" wrapText="1"/>
    </xf>
    <xf numFmtId="176" fontId="22" fillId="0" borderId="2" xfId="0" applyFont="1" applyBorder="1" applyAlignment="1">
      <alignment horizontal="center" vertical="center" wrapText="1"/>
    </xf>
    <xf numFmtId="176" fontId="15" fillId="0" borderId="2" xfId="286" applyFont="1" applyBorder="1" applyAlignment="1">
      <alignment horizontal="center" vertical="center" wrapText="1"/>
    </xf>
    <xf numFmtId="49" fontId="6" fillId="7" borderId="2" xfId="0" applyNumberFormat="1" applyFont="1" applyFill="1" applyBorder="1">
      <alignment vertical="center"/>
    </xf>
    <xf numFmtId="49" fontId="6" fillId="0" borderId="2" xfId="0" applyNumberFormat="1" applyFont="1" applyBorder="1" applyAlignment="1">
      <alignment horizontal="center" vertical="center"/>
    </xf>
    <xf numFmtId="49" fontId="15" fillId="4" borderId="2" xfId="286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176" fontId="15" fillId="4" borderId="2" xfId="286" applyFont="1" applyFill="1" applyBorder="1" applyAlignment="1">
      <alignment horizontal="center" vertical="center" wrapText="1"/>
    </xf>
    <xf numFmtId="49" fontId="2" fillId="13" borderId="2" xfId="424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>
      <alignment vertical="center"/>
    </xf>
    <xf numFmtId="176" fontId="6" fillId="0" borderId="2" xfId="0" applyFont="1" applyBorder="1">
      <alignment vertical="center"/>
    </xf>
    <xf numFmtId="0" fontId="13" fillId="0" borderId="0" xfId="0" applyNumberFormat="1" applyFont="1" applyAlignment="1"/>
    <xf numFmtId="176" fontId="23" fillId="0" borderId="0" xfId="0" applyFont="1">
      <alignment vertical="center"/>
    </xf>
    <xf numFmtId="176" fontId="6" fillId="0" borderId="0" xfId="0" applyFont="1">
      <alignment vertical="center"/>
    </xf>
    <xf numFmtId="49" fontId="24" fillId="0" borderId="0" xfId="0" applyNumberFormat="1" applyFont="1" applyAlignment="1">
      <alignment horizontal="center" vertical="center"/>
    </xf>
    <xf numFmtId="176" fontId="25" fillId="13" borderId="2" xfId="424" applyFont="1" applyFill="1" applyBorder="1" applyAlignment="1">
      <alignment horizontal="center" vertical="center" wrapText="1"/>
    </xf>
    <xf numFmtId="176" fontId="26" fillId="7" borderId="2" xfId="424" applyFont="1" applyFill="1" applyBorder="1" applyAlignment="1">
      <alignment horizontal="center" vertical="center" wrapText="1"/>
    </xf>
    <xf numFmtId="176" fontId="27" fillId="13" borderId="2" xfId="424" applyFont="1" applyFill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 wrapText="1"/>
    </xf>
    <xf numFmtId="49" fontId="29" fillId="7" borderId="2" xfId="424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/>
    <xf numFmtId="0" fontId="16" fillId="4" borderId="2" xfId="0" applyNumberFormat="1" applyFont="1" applyFill="1" applyBorder="1" applyAlignment="1">
      <alignment horizontal="center" vertical="center"/>
    </xf>
    <xf numFmtId="176" fontId="16" fillId="0" borderId="2" xfId="286" applyFont="1" applyBorder="1" applyAlignment="1">
      <alignment horizontal="center" vertical="center" wrapText="1"/>
    </xf>
    <xf numFmtId="0" fontId="6" fillId="0" borderId="2" xfId="0" applyNumberFormat="1" applyFont="1" applyBorder="1" applyAlignment="1"/>
    <xf numFmtId="176" fontId="1" fillId="0" borderId="2" xfId="0" applyFont="1" applyBorder="1" applyAlignment="1">
      <alignment horizontal="left" vertical="center"/>
    </xf>
    <xf numFmtId="176" fontId="0" fillId="0" borderId="2" xfId="0" applyBorder="1">
      <alignment vertical="center"/>
    </xf>
    <xf numFmtId="0" fontId="3" fillId="14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76" fontId="1" fillId="0" borderId="2" xfId="0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30" fillId="0" borderId="0" xfId="0" applyFont="1">
      <alignment vertical="center"/>
    </xf>
    <xf numFmtId="176" fontId="11" fillId="14" borderId="14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76" fontId="1" fillId="0" borderId="3" xfId="0" applyFont="1" applyBorder="1" applyAlignment="1">
      <alignment horizontal="center" vertical="center"/>
    </xf>
    <xf numFmtId="0" fontId="1" fillId="0" borderId="2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19" fillId="0" borderId="0" xfId="200"/>
    <xf numFmtId="49" fontId="19" fillId="0" borderId="0" xfId="200" applyNumberFormat="1"/>
    <xf numFmtId="176" fontId="3" fillId="5" borderId="2" xfId="225" applyFont="1" applyFill="1" applyBorder="1" applyAlignment="1">
      <alignment horizontal="center" vertical="center" wrapText="1"/>
    </xf>
    <xf numFmtId="49" fontId="7" fillId="0" borderId="2" xfId="225" applyNumberFormat="1" applyFont="1" applyBorder="1" applyAlignment="1">
      <alignment horizontal="center" vertical="center" wrapText="1"/>
    </xf>
    <xf numFmtId="176" fontId="31" fillId="0" borderId="2" xfId="0" applyFont="1" applyBorder="1" applyAlignment="1">
      <alignment horizontal="center" vertical="center"/>
    </xf>
    <xf numFmtId="176" fontId="31" fillId="0" borderId="0" xfId="0" applyFont="1">
      <alignment vertical="center"/>
    </xf>
    <xf numFmtId="176" fontId="3" fillId="0" borderId="0" xfId="0" applyFont="1" applyAlignment="1">
      <alignment horizontal="center" vertical="center"/>
    </xf>
    <xf numFmtId="176" fontId="26" fillId="7" borderId="2" xfId="424" applyFont="1" applyFill="1" applyBorder="1" applyAlignment="1">
      <alignment horizontal="left" vertical="center" wrapText="1"/>
    </xf>
    <xf numFmtId="176" fontId="31" fillId="0" borderId="2" xfId="0" applyFont="1" applyBorder="1" applyAlignment="1">
      <alignment horizontal="left" vertical="center"/>
    </xf>
    <xf numFmtId="49" fontId="31" fillId="0" borderId="2" xfId="0" applyNumberFormat="1" applyFont="1" applyBorder="1">
      <alignment vertical="center"/>
    </xf>
    <xf numFmtId="176" fontId="31" fillId="0" borderId="2" xfId="0" applyFont="1" applyBorder="1">
      <alignment vertical="center"/>
    </xf>
    <xf numFmtId="49" fontId="31" fillId="0" borderId="2" xfId="0" applyNumberFormat="1" applyFont="1" applyBorder="1" applyAlignment="1">
      <alignment horizontal="left" vertical="center"/>
    </xf>
    <xf numFmtId="178" fontId="31" fillId="0" borderId="2" xfId="0" applyNumberFormat="1" applyFont="1" applyBorder="1" applyAlignment="1">
      <alignment horizontal="left" vertical="center"/>
    </xf>
    <xf numFmtId="176" fontId="33" fillId="15" borderId="2" xfId="0" applyFont="1" applyFill="1" applyBorder="1">
      <alignment vertical="center"/>
    </xf>
    <xf numFmtId="176" fontId="33" fillId="15" borderId="2" xfId="0" applyFont="1" applyFill="1" applyBorder="1" applyAlignment="1">
      <alignment horizontal="center" vertical="center"/>
    </xf>
    <xf numFmtId="176" fontId="0" fillId="7" borderId="2" xfId="0" applyFill="1" applyBorder="1" applyAlignment="1">
      <alignment vertical="center" wrapText="1"/>
    </xf>
    <xf numFmtId="176" fontId="0" fillId="7" borderId="2" xfId="0" applyFill="1" applyBorder="1">
      <alignment vertical="center"/>
    </xf>
    <xf numFmtId="176" fontId="0" fillId="7" borderId="2" xfId="0" applyFill="1" applyBorder="1" applyAlignment="1">
      <alignment horizontal="left" vertical="center"/>
    </xf>
    <xf numFmtId="49" fontId="31" fillId="0" borderId="2" xfId="200" applyNumberFormat="1" applyFont="1" applyBorder="1"/>
    <xf numFmtId="49" fontId="7" fillId="0" borderId="2" xfId="0" applyNumberFormat="1" applyFont="1" applyBorder="1" applyAlignment="1">
      <alignment horizontal="center" vertical="center"/>
    </xf>
    <xf numFmtId="49" fontId="7" fillId="0" borderId="2" xfId="59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2" xfId="227" applyNumberFormat="1" applyFont="1" applyBorder="1" applyAlignment="1">
      <alignment horizontal="left" vertical="center"/>
    </xf>
    <xf numFmtId="49" fontId="22" fillId="0" borderId="2" xfId="0" applyNumberFormat="1" applyFont="1" applyBorder="1" applyAlignment="1">
      <alignment horizontal="center" vertical="center" wrapText="1"/>
    </xf>
    <xf numFmtId="49" fontId="31" fillId="0" borderId="0" xfId="200" applyNumberFormat="1" applyFont="1"/>
    <xf numFmtId="49" fontId="7" fillId="0" borderId="2" xfId="59" applyNumberFormat="1" applyFont="1" applyBorder="1" applyAlignment="1">
      <alignment horizontal="left" vertical="center" wrapText="1"/>
    </xf>
    <xf numFmtId="49" fontId="7" fillId="0" borderId="2" xfId="167" applyNumberFormat="1" applyFont="1" applyBorder="1" applyAlignment="1">
      <alignment horizontal="center" vertical="center" wrapText="1"/>
    </xf>
    <xf numFmtId="49" fontId="7" fillId="0" borderId="2" xfId="167" applyNumberFormat="1" applyFont="1" applyBorder="1" applyAlignment="1">
      <alignment horizontal="left" vertical="center" wrapText="1"/>
    </xf>
    <xf numFmtId="49" fontId="32" fillId="0" borderId="2" xfId="227" applyNumberFormat="1" applyFont="1" applyBorder="1" applyAlignment="1">
      <alignment horizontal="center" vertical="center"/>
    </xf>
    <xf numFmtId="49" fontId="7" fillId="0" borderId="2" xfId="227" applyNumberFormat="1" applyFont="1" applyBorder="1" applyAlignment="1">
      <alignment horizontal="center" vertical="center"/>
    </xf>
    <xf numFmtId="49" fontId="15" fillId="0" borderId="2" xfId="286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7" fillId="0" borderId="2" xfId="59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176" fontId="21" fillId="7" borderId="2" xfId="225" applyFont="1" applyFill="1" applyBorder="1" applyAlignment="1">
      <alignment horizontal="center" vertical="center" wrapText="1"/>
    </xf>
    <xf numFmtId="176" fontId="6" fillId="0" borderId="2" xfId="0" applyFont="1" applyBorder="1" applyAlignment="1"/>
    <xf numFmtId="49" fontId="31" fillId="3" borderId="2" xfId="200" applyNumberFormat="1" applyFont="1" applyFill="1" applyBorder="1" applyAlignment="1">
      <alignment horizontal="center"/>
    </xf>
    <xf numFmtId="49" fontId="7" fillId="3" borderId="2" xfId="225" applyNumberFormat="1" applyFont="1" applyFill="1" applyBorder="1" applyAlignment="1">
      <alignment horizontal="center" vertical="center" wrapText="1"/>
    </xf>
    <xf numFmtId="49" fontId="31" fillId="3" borderId="2" xfId="200" applyNumberFormat="1" applyFont="1" applyFill="1" applyBorder="1"/>
    <xf numFmtId="49" fontId="7" fillId="3" borderId="2" xfId="167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2" xfId="59" applyNumberFormat="1" applyFont="1" applyFill="1" applyBorder="1" applyAlignment="1">
      <alignment horizontal="center" vertical="center" wrapText="1"/>
    </xf>
    <xf numFmtId="49" fontId="7" fillId="3" borderId="2" xfId="167" applyNumberFormat="1" applyFont="1" applyFill="1" applyBorder="1" applyAlignment="1">
      <alignment horizontal="left" vertical="center" wrapText="1"/>
    </xf>
    <xf numFmtId="49" fontId="7" fillId="3" borderId="2" xfId="227" applyNumberFormat="1" applyFont="1" applyFill="1" applyBorder="1" applyAlignment="1">
      <alignment horizontal="left" vertical="center"/>
    </xf>
    <xf numFmtId="49" fontId="22" fillId="3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vertical="center" wrapText="1"/>
    </xf>
    <xf numFmtId="176" fontId="8" fillId="0" borderId="0" xfId="0" applyFont="1">
      <alignment vertical="center"/>
    </xf>
    <xf numFmtId="0" fontId="7" fillId="0" borderId="2" xfId="227" applyFont="1" applyBorder="1" applyAlignment="1">
      <alignment horizontal="left" vertical="center"/>
    </xf>
    <xf numFmtId="0" fontId="7" fillId="3" borderId="2" xfId="227" applyFont="1" applyFill="1" applyBorder="1" applyAlignment="1">
      <alignment horizontal="left" vertical="center"/>
    </xf>
    <xf numFmtId="49" fontId="21" fillId="13" borderId="2" xfId="424" applyNumberFormat="1" applyFont="1" applyFill="1" applyBorder="1" applyAlignment="1">
      <alignment horizontal="center" vertical="center" wrapText="1"/>
    </xf>
    <xf numFmtId="0" fontId="13" fillId="0" borderId="2" xfId="0" applyNumberFormat="1" applyFont="1" applyBorder="1" applyAlignment="1"/>
    <xf numFmtId="0" fontId="11" fillId="0" borderId="0" xfId="200" applyFont="1" applyAlignment="1">
      <alignment horizontal="center"/>
    </xf>
    <xf numFmtId="176" fontId="2" fillId="5" borderId="2" xfId="225" applyFont="1" applyFill="1" applyBorder="1" applyAlignment="1">
      <alignment horizontal="center" vertical="center" wrapText="1"/>
    </xf>
    <xf numFmtId="0" fontId="21" fillId="7" borderId="2" xfId="225" applyNumberFormat="1" applyFont="1" applyFill="1" applyBorder="1" applyAlignment="1">
      <alignment horizontal="center" vertical="center" wrapText="1"/>
    </xf>
    <xf numFmtId="176" fontId="33" fillId="0" borderId="0" xfId="85" applyNumberFormat="1" applyFont="1" applyAlignment="1">
      <alignment horizontal="center" wrapText="1"/>
    </xf>
    <xf numFmtId="181" fontId="33" fillId="0" borderId="2" xfId="85" applyNumberFormat="1" applyFont="1" applyBorder="1" applyAlignment="1">
      <alignment horizontal="center" vertical="center" wrapText="1"/>
    </xf>
    <xf numFmtId="0" fontId="7" fillId="0" borderId="2" xfId="227" applyFont="1" applyBorder="1" applyAlignment="1">
      <alignment horizontal="left" vertical="center" wrapText="1"/>
    </xf>
    <xf numFmtId="0" fontId="27" fillId="3" borderId="2" xfId="227" applyFont="1" applyFill="1" applyBorder="1" applyAlignment="1">
      <alignment horizontal="left" vertical="center" wrapText="1"/>
    </xf>
    <xf numFmtId="49" fontId="7" fillId="18" borderId="2" xfId="0" applyNumberFormat="1" applyFont="1" applyFill="1" applyBorder="1" applyAlignment="1">
      <alignment horizontal="center" vertical="center"/>
    </xf>
    <xf numFmtId="0" fontId="31" fillId="0" borderId="2" xfId="0" quotePrefix="1" applyNumberFormat="1" applyFont="1" applyBorder="1" applyAlignment="1">
      <alignment horizontal="left" vertical="center"/>
    </xf>
    <xf numFmtId="49" fontId="21" fillId="3" borderId="2" xfId="424" applyNumberFormat="1" applyFont="1" applyFill="1" applyBorder="1" applyAlignment="1">
      <alignment horizontal="center" vertical="center" wrapText="1"/>
    </xf>
    <xf numFmtId="176" fontId="11" fillId="7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/>
    <xf numFmtId="49" fontId="1" fillId="0" borderId="15" xfId="0" applyNumberFormat="1" applyFont="1" applyBorder="1" applyAlignment="1"/>
    <xf numFmtId="49" fontId="1" fillId="19" borderId="16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3" fillId="20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22" fillId="21" borderId="2" xfId="0" applyNumberFormat="1" applyFont="1" applyFill="1" applyBorder="1" applyAlignment="1">
      <alignment horizontal="center" vertical="center" wrapText="1"/>
    </xf>
    <xf numFmtId="0" fontId="4" fillId="21" borderId="1" xfId="0" applyNumberFormat="1" applyFont="1" applyFill="1" applyBorder="1" applyAlignment="1">
      <alignment vertical="center" wrapText="1"/>
    </xf>
    <xf numFmtId="0" fontId="49" fillId="0" borderId="0" xfId="230" applyFont="1" applyAlignment="1">
      <alignment horizontal="center" vertical="center"/>
    </xf>
    <xf numFmtId="0" fontId="50" fillId="0" borderId="0" xfId="230" applyFont="1" applyAlignment="1"/>
    <xf numFmtId="0" fontId="51" fillId="0" borderId="0" xfId="230" applyFont="1" applyAlignment="1">
      <alignment horizontal="center" vertical="center"/>
    </xf>
    <xf numFmtId="0" fontId="52" fillId="22" borderId="2" xfId="230" applyFont="1" applyFill="1" applyBorder="1" applyAlignment="1">
      <alignment horizontal="center" vertical="center" wrapText="1"/>
    </xf>
    <xf numFmtId="0" fontId="53" fillId="23" borderId="2" xfId="230" applyFont="1" applyFill="1" applyBorder="1" applyAlignment="1">
      <alignment vertical="center" wrapText="1"/>
    </xf>
    <xf numFmtId="0" fontId="52" fillId="22" borderId="2" xfId="230" applyFont="1" applyFill="1" applyBorder="1" applyAlignment="1">
      <alignment horizontal="center" vertical="center"/>
    </xf>
    <xf numFmtId="0" fontId="54" fillId="0" borderId="0" xfId="230" applyFont="1" applyAlignment="1">
      <alignment horizontal="center" vertical="center"/>
    </xf>
    <xf numFmtId="0" fontId="21" fillId="0" borderId="0" xfId="230" applyFont="1" applyAlignment="1">
      <alignment horizontal="center" vertical="center"/>
    </xf>
    <xf numFmtId="0" fontId="4" fillId="22" borderId="2" xfId="230" applyFont="1" applyFill="1" applyBorder="1" applyAlignment="1">
      <alignment horizontal="center" vertical="center"/>
    </xf>
    <xf numFmtId="0" fontId="55" fillId="0" borderId="0" xfId="230" applyFont="1" applyAlignment="1">
      <alignment horizontal="center" vertical="center"/>
    </xf>
    <xf numFmtId="0" fontId="50" fillId="24" borderId="0" xfId="230" applyFont="1" applyFill="1" applyAlignment="1">
      <alignment horizontal="center" vertical="center"/>
    </xf>
    <xf numFmtId="0" fontId="44" fillId="0" borderId="0" xfId="230" applyFont="1" applyAlignment="1">
      <alignment horizontal="center" vertical="center"/>
    </xf>
    <xf numFmtId="0" fontId="21" fillId="24" borderId="0" xfId="230" applyFont="1" applyFill="1" applyAlignment="1">
      <alignment horizontal="center" vertical="center"/>
    </xf>
    <xf numFmtId="0" fontId="49" fillId="6" borderId="2" xfId="230" applyFont="1" applyFill="1" applyBorder="1" applyAlignment="1">
      <alignment horizontal="center" vertical="center"/>
    </xf>
    <xf numFmtId="0" fontId="49" fillId="0" borderId="17" xfId="230" applyFont="1" applyBorder="1" applyAlignment="1">
      <alignment horizontal="center" vertical="center"/>
    </xf>
    <xf numFmtId="0" fontId="49" fillId="7" borderId="2" xfId="23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left" vertical="center" wrapText="1"/>
    </xf>
    <xf numFmtId="0" fontId="34" fillId="0" borderId="2" xfId="0" applyNumberFormat="1" applyFont="1" applyBorder="1" applyAlignment="1">
      <alignment horizontal="left" vertical="center" wrapText="1"/>
    </xf>
    <xf numFmtId="176" fontId="11" fillId="0" borderId="2" xfId="0" applyFont="1" applyBorder="1" applyAlignment="1">
      <alignment horizontal="left" vertical="center"/>
    </xf>
    <xf numFmtId="49" fontId="25" fillId="0" borderId="2" xfId="20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left" vertical="center" wrapText="1"/>
    </xf>
    <xf numFmtId="176" fontId="1" fillId="7" borderId="13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21" fillId="0" borderId="0" xfId="230" applyFont="1" applyAlignment="1">
      <alignment horizontal="center" vertical="center"/>
    </xf>
    <xf numFmtId="0" fontId="51" fillId="0" borderId="0" xfId="230" applyFont="1" applyAlignment="1">
      <alignment horizontal="center" vertical="center"/>
    </xf>
    <xf numFmtId="0" fontId="51" fillId="0" borderId="0" xfId="230" applyFont="1" applyAlignment="1">
      <alignment horizontal="center" vertical="center" wrapText="1"/>
    </xf>
    <xf numFmtId="0" fontId="49" fillId="0" borderId="0" xfId="230" applyFont="1" applyAlignment="1">
      <alignment horizontal="center" vertical="center" wrapText="1"/>
    </xf>
    <xf numFmtId="176" fontId="16" fillId="0" borderId="0" xfId="225" applyFont="1" applyAlignment="1">
      <alignment horizontal="center" vertical="center"/>
    </xf>
    <xf numFmtId="179" fontId="18" fillId="9" borderId="1" xfId="0" applyNumberFormat="1" applyFont="1" applyFill="1" applyBorder="1" applyAlignment="1">
      <alignment horizontal="center" vertical="center" wrapText="1"/>
    </xf>
    <xf numFmtId="179" fontId="18" fillId="10" borderId="8" xfId="0" applyNumberFormat="1" applyFont="1" applyFill="1" applyBorder="1" applyAlignment="1">
      <alignment horizontal="center" vertical="center" wrapText="1"/>
    </xf>
    <xf numFmtId="180" fontId="18" fillId="10" borderId="8" xfId="0" applyNumberFormat="1" applyFont="1" applyFill="1" applyBorder="1" applyAlignment="1">
      <alignment horizontal="center" vertical="center" wrapText="1"/>
    </xf>
    <xf numFmtId="179" fontId="18" fillId="11" borderId="9" xfId="0" applyNumberFormat="1" applyFont="1" applyFill="1" applyBorder="1" applyAlignment="1">
      <alignment horizontal="center" vertical="center" wrapText="1"/>
    </xf>
  </cellXfs>
  <cellStyles count="432">
    <cellStyle name="?? 3" xfId="39" xr:uid="{00000000-0005-0000-0000-000000000000}"/>
    <cellStyle name="?? 3 2" xfId="33" xr:uid="{00000000-0005-0000-0000-000001000000}"/>
    <cellStyle name="0,0_x000a__x000a_NA_x000a__x000a_" xfId="59" xr:uid="{00000000-0005-0000-0000-000002000000}"/>
    <cellStyle name="0,0_x000a__x000a_NA_x000a__x000a_ 2" xfId="47" xr:uid="{00000000-0005-0000-0000-000003000000}"/>
    <cellStyle name="0,0_x000a__x000a_NA_x000a__x000a_ 2 2" xfId="25" xr:uid="{00000000-0005-0000-0000-000004000000}"/>
    <cellStyle name="0,0_x000a__x000a_NA_x000a__x000a_ 2 2 2" xfId="63" xr:uid="{00000000-0005-0000-0000-000005000000}"/>
    <cellStyle name="0,0_x000a__x000a_NA_x000a__x000a_ 2 2 2 2" xfId="14" xr:uid="{00000000-0005-0000-0000-000006000000}"/>
    <cellStyle name="0,0_x000a__x000a_NA_x000a__x000a_ 2 2 3" xfId="65" xr:uid="{00000000-0005-0000-0000-000007000000}"/>
    <cellStyle name="0,0_x000a__x000a_NA_x000a__x000a_ 2 2 3 2" xfId="50" xr:uid="{00000000-0005-0000-0000-000008000000}"/>
    <cellStyle name="0,0_x000a__x000a_NA_x000a__x000a_ 2 2 4" xfId="56" xr:uid="{00000000-0005-0000-0000-000009000000}"/>
    <cellStyle name="0,0_x000a__x000a_NA_x000a__x000a_ 2 3" xfId="70" xr:uid="{00000000-0005-0000-0000-00000A000000}"/>
    <cellStyle name="0,0_x000a__x000a_NA_x000a__x000a_ 2 3 2" xfId="4" xr:uid="{00000000-0005-0000-0000-00000B000000}"/>
    <cellStyle name="0,0_x000a__x000a_NA_x000a__x000a_ 2 4" xfId="73" xr:uid="{00000000-0005-0000-0000-00000C000000}"/>
    <cellStyle name="0,0_x000d__x000a_NA_x000d__x000a_" xfId="28" xr:uid="{00000000-0005-0000-0000-00000D000000}"/>
    <cellStyle name="0,0_x000d__x000a_NA_x000d__x000a_ 2" xfId="76" xr:uid="{00000000-0005-0000-0000-00000E000000}"/>
    <cellStyle name="0,0_x000d__x000a_NA_x000d__x000a_ 2 2" xfId="79" xr:uid="{00000000-0005-0000-0000-00000F000000}"/>
    <cellStyle name="0,0_x000d__x000a_NA_x000d__x000a_ 2 2 2" xfId="81" xr:uid="{00000000-0005-0000-0000-000010000000}"/>
    <cellStyle name="0,0_x000d__x000a_NA_x000d__x000a_ 2 3" xfId="83" xr:uid="{00000000-0005-0000-0000-000011000000}"/>
    <cellStyle name="0,0_x000d__x000a_NA_x000d__x000a_ 3" xfId="86" xr:uid="{00000000-0005-0000-0000-000012000000}"/>
    <cellStyle name="0,0_x000d__x000a_NA_x000d__x000a_ 3 2" xfId="89" xr:uid="{00000000-0005-0000-0000-000013000000}"/>
    <cellStyle name="0,0_x000d__x000a_NA_x000d__x000a_ 4" xfId="91" xr:uid="{00000000-0005-0000-0000-000014000000}"/>
    <cellStyle name="0,0_x000d__x000a_NA_x000d__x000a_ 4 2" xfId="93" xr:uid="{00000000-0005-0000-0000-000015000000}"/>
    <cellStyle name="0,0_x000d__x000a_NA_x000d__x000a_ 4 2 2" xfId="94" xr:uid="{00000000-0005-0000-0000-000016000000}"/>
    <cellStyle name="0,0_x000d__x000a_NA_x000d__x000a_ 4 3" xfId="95" xr:uid="{00000000-0005-0000-0000-000017000000}"/>
    <cellStyle name="0,0_x000d__x000a_NA_x000d__x000a_ 5" xfId="97" xr:uid="{00000000-0005-0000-0000-000018000000}"/>
    <cellStyle name="0,0_x000d__x000a_NA_x000d__x000a_ 5 2" xfId="98" xr:uid="{00000000-0005-0000-0000-000019000000}"/>
    <cellStyle name="0,0_x000d__x000a_NA_x000d__x000a_ 6" xfId="100" xr:uid="{00000000-0005-0000-0000-00001A000000}"/>
    <cellStyle name="gcd" xfId="101" xr:uid="{00000000-0005-0000-0000-00001B000000}"/>
    <cellStyle name="gcd 2" xfId="102" xr:uid="{00000000-0005-0000-0000-00001C000000}"/>
    <cellStyle name="gcd 2 2" xfId="103" xr:uid="{00000000-0005-0000-0000-00001D000000}"/>
    <cellStyle name="gcd 3" xfId="105" xr:uid="{00000000-0005-0000-0000-00001E000000}"/>
    <cellStyle name="Normal 2" xfId="107" xr:uid="{00000000-0005-0000-0000-00001F000000}"/>
    <cellStyle name="Normal 2 2" xfId="108" xr:uid="{00000000-0005-0000-0000-000020000000}"/>
    <cellStyle name="Normal 2 2 2" xfId="109" xr:uid="{00000000-0005-0000-0000-000021000000}"/>
    <cellStyle name="Normal 2 3" xfId="111" xr:uid="{00000000-0005-0000-0000-000022000000}"/>
    <cellStyle name="Normal_存储" xfId="114" xr:uid="{00000000-0005-0000-0000-000023000000}"/>
    <cellStyle name="差_IP地址规划表" xfId="118" xr:uid="{00000000-0005-0000-0000-000024000000}"/>
    <cellStyle name="差_IP地址规划表 2" xfId="119" xr:uid="{00000000-0005-0000-0000-000025000000}"/>
    <cellStyle name="差_IP地址规划表 2 2" xfId="120" xr:uid="{00000000-0005-0000-0000-000026000000}"/>
    <cellStyle name="差_IP地址规划表 3" xfId="121" xr:uid="{00000000-0005-0000-0000-000027000000}"/>
    <cellStyle name="常规" xfId="0" builtinId="0"/>
    <cellStyle name="常规 10" xfId="124" xr:uid="{00000000-0005-0000-0000-000029000000}"/>
    <cellStyle name="常规 10 2" xfId="126" xr:uid="{00000000-0005-0000-0000-00002A000000}"/>
    <cellStyle name="常规 10 2 2" xfId="72" xr:uid="{00000000-0005-0000-0000-00002B000000}"/>
    <cellStyle name="常规 10 2 2 2" xfId="129" xr:uid="{00000000-0005-0000-0000-00002C000000}"/>
    <cellStyle name="常规 10 2 3" xfId="131" xr:uid="{00000000-0005-0000-0000-00002D000000}"/>
    <cellStyle name="常规 10 3" xfId="132" xr:uid="{00000000-0005-0000-0000-00002E000000}"/>
    <cellStyle name="常规 10 3 2" xfId="134" xr:uid="{00000000-0005-0000-0000-00002F000000}"/>
    <cellStyle name="常规 10 3 2 2" xfId="136" xr:uid="{00000000-0005-0000-0000-000030000000}"/>
    <cellStyle name="常规 10 3 3" xfId="58" xr:uid="{00000000-0005-0000-0000-000031000000}"/>
    <cellStyle name="常规 10 4" xfId="137" xr:uid="{00000000-0005-0000-0000-000032000000}"/>
    <cellStyle name="常规 10 4 2" xfId="139" xr:uid="{00000000-0005-0000-0000-000033000000}"/>
    <cellStyle name="常规 10 5" xfId="140" xr:uid="{00000000-0005-0000-0000-000034000000}"/>
    <cellStyle name="常规 10 5 2" xfId="142" xr:uid="{00000000-0005-0000-0000-000035000000}"/>
    <cellStyle name="常规 10 6" xfId="144" xr:uid="{00000000-0005-0000-0000-000036000000}"/>
    <cellStyle name="常规 11" xfId="88" xr:uid="{00000000-0005-0000-0000-000037000000}"/>
    <cellStyle name="常规 11 2" xfId="146" xr:uid="{00000000-0005-0000-0000-000038000000}"/>
    <cellStyle name="常规 11 2 2" xfId="147" xr:uid="{00000000-0005-0000-0000-000039000000}"/>
    <cellStyle name="常规 11 2 2 2" xfId="149" xr:uid="{00000000-0005-0000-0000-00003A000000}"/>
    <cellStyle name="常规 11 2 3" xfId="150" xr:uid="{00000000-0005-0000-0000-00003B000000}"/>
    <cellStyle name="常规 11 3" xfId="152" xr:uid="{00000000-0005-0000-0000-00003C000000}"/>
    <cellStyle name="常规 11 3 2" xfId="154" xr:uid="{00000000-0005-0000-0000-00003D000000}"/>
    <cellStyle name="常规 11 3 2 2" xfId="157" xr:uid="{00000000-0005-0000-0000-00003E000000}"/>
    <cellStyle name="常规 11 3 3" xfId="158" xr:uid="{00000000-0005-0000-0000-00003F000000}"/>
    <cellStyle name="常规 11 4" xfId="160" xr:uid="{00000000-0005-0000-0000-000040000000}"/>
    <cellStyle name="常规 11 4 2" xfId="117" xr:uid="{00000000-0005-0000-0000-000041000000}"/>
    <cellStyle name="常规 11 5" xfId="162" xr:uid="{00000000-0005-0000-0000-000042000000}"/>
    <cellStyle name="常规 12" xfId="164" xr:uid="{00000000-0005-0000-0000-000043000000}"/>
    <cellStyle name="常规 12 2" xfId="165" xr:uid="{00000000-0005-0000-0000-000044000000}"/>
    <cellStyle name="常规 12 2 2" xfId="15" xr:uid="{00000000-0005-0000-0000-000045000000}"/>
    <cellStyle name="常规 12 2 2 2" xfId="168" xr:uid="{00000000-0005-0000-0000-000046000000}"/>
    <cellStyle name="常规 12 2 2 2 2" xfId="20" xr:uid="{00000000-0005-0000-0000-000047000000}"/>
    <cellStyle name="常规 12 2 2 3" xfId="12" xr:uid="{00000000-0005-0000-0000-000048000000}"/>
    <cellStyle name="常规 12 2 3" xfId="7" xr:uid="{00000000-0005-0000-0000-000049000000}"/>
    <cellStyle name="常规 12 2 3 2" xfId="169" xr:uid="{00000000-0005-0000-0000-00004A000000}"/>
    <cellStyle name="常规 12 2 4" xfId="31" xr:uid="{00000000-0005-0000-0000-00004B000000}"/>
    <cellStyle name="常规 12 3" xfId="171" xr:uid="{00000000-0005-0000-0000-00004C000000}"/>
    <cellStyle name="常规 12 3 2" xfId="173" xr:uid="{00000000-0005-0000-0000-00004D000000}"/>
    <cellStyle name="常规 12 3 2 2" xfId="174" xr:uid="{00000000-0005-0000-0000-00004E000000}"/>
    <cellStyle name="常规 12 3 3" xfId="175" xr:uid="{00000000-0005-0000-0000-00004F000000}"/>
    <cellStyle name="常规 12 4" xfId="177" xr:uid="{00000000-0005-0000-0000-000050000000}"/>
    <cellStyle name="常规 12 4 2" xfId="179" xr:uid="{00000000-0005-0000-0000-000051000000}"/>
    <cellStyle name="常规 12 5" xfId="181" xr:uid="{00000000-0005-0000-0000-000052000000}"/>
    <cellStyle name="常规 12 5 2" xfId="182" xr:uid="{00000000-0005-0000-0000-000053000000}"/>
    <cellStyle name="常规 12 6" xfId="183" xr:uid="{00000000-0005-0000-0000-000054000000}"/>
    <cellStyle name="常规 12 7" xfId="184" xr:uid="{00000000-0005-0000-0000-000055000000}"/>
    <cellStyle name="常规 13" xfId="185" xr:uid="{00000000-0005-0000-0000-000056000000}"/>
    <cellStyle name="常规 13 2" xfId="186" xr:uid="{00000000-0005-0000-0000-000057000000}"/>
    <cellStyle name="常规 13 2 2" xfId="187" xr:uid="{00000000-0005-0000-0000-000058000000}"/>
    <cellStyle name="常规 13 2 2 2" xfId="51" xr:uid="{00000000-0005-0000-0000-000059000000}"/>
    <cellStyle name="常规 13 2 3" xfId="188" xr:uid="{00000000-0005-0000-0000-00005A000000}"/>
    <cellStyle name="常规 13 3" xfId="190" xr:uid="{00000000-0005-0000-0000-00005B000000}"/>
    <cellStyle name="常规 13 3 2" xfId="90" xr:uid="{00000000-0005-0000-0000-00005C000000}"/>
    <cellStyle name="常规 13 3 2 2" xfId="92" xr:uid="{00000000-0005-0000-0000-00005D000000}"/>
    <cellStyle name="常规 13 3 3" xfId="96" xr:uid="{00000000-0005-0000-0000-00005E000000}"/>
    <cellStyle name="常规 13 4" xfId="191" xr:uid="{00000000-0005-0000-0000-00005F000000}"/>
    <cellStyle name="常规 13 5" xfId="32" xr:uid="{00000000-0005-0000-0000-000060000000}"/>
    <cellStyle name="常规 13 5 2" xfId="192" xr:uid="{00000000-0005-0000-0000-000061000000}"/>
    <cellStyle name="常规 14" xfId="194" xr:uid="{00000000-0005-0000-0000-000062000000}"/>
    <cellStyle name="常规 14 2" xfId="195" xr:uid="{00000000-0005-0000-0000-000063000000}"/>
    <cellStyle name="常规 14 2 2" xfId="196" xr:uid="{00000000-0005-0000-0000-000064000000}"/>
    <cellStyle name="常规 14 3" xfId="198" xr:uid="{00000000-0005-0000-0000-000065000000}"/>
    <cellStyle name="常规 15" xfId="200" xr:uid="{00000000-0005-0000-0000-000066000000}"/>
    <cellStyle name="常规 15 2" xfId="202" xr:uid="{00000000-0005-0000-0000-000067000000}"/>
    <cellStyle name="常规 15 2 2" xfId="203" xr:uid="{00000000-0005-0000-0000-000068000000}"/>
    <cellStyle name="常规 15 2 2 2" xfId="204" xr:uid="{00000000-0005-0000-0000-000069000000}"/>
    <cellStyle name="常规 15 2 3" xfId="205" xr:uid="{00000000-0005-0000-0000-00006A000000}"/>
    <cellStyle name="常规 15 2 3 2" xfId="206" xr:uid="{00000000-0005-0000-0000-00006B000000}"/>
    <cellStyle name="常规 15 2 4" xfId="207" xr:uid="{00000000-0005-0000-0000-00006C000000}"/>
    <cellStyle name="常规 15 3" xfId="78" xr:uid="{00000000-0005-0000-0000-00006D000000}"/>
    <cellStyle name="常规 15 3 2" xfId="80" xr:uid="{00000000-0005-0000-0000-00006E000000}"/>
    <cellStyle name="常规 15 3 2 2" xfId="209" xr:uid="{00000000-0005-0000-0000-00006F000000}"/>
    <cellStyle name="常规 15 3 3" xfId="211" xr:uid="{00000000-0005-0000-0000-000070000000}"/>
    <cellStyle name="常规 15 4" xfId="82" xr:uid="{00000000-0005-0000-0000-000071000000}"/>
    <cellStyle name="常规 15 4 2" xfId="2" xr:uid="{00000000-0005-0000-0000-000072000000}"/>
    <cellStyle name="常规 15 5" xfId="212" xr:uid="{00000000-0005-0000-0000-000073000000}"/>
    <cellStyle name="常规 16" xfId="214" xr:uid="{00000000-0005-0000-0000-000074000000}"/>
    <cellStyle name="常规 16 2" xfId="123" xr:uid="{00000000-0005-0000-0000-000075000000}"/>
    <cellStyle name="常规 17" xfId="218" xr:uid="{00000000-0005-0000-0000-000076000000}"/>
    <cellStyle name="常规 18" xfId="156" xr:uid="{00000000-0005-0000-0000-000077000000}"/>
    <cellStyle name="常规 18 2" xfId="99" xr:uid="{00000000-0005-0000-0000-000078000000}"/>
    <cellStyle name="常规 19" xfId="220" xr:uid="{00000000-0005-0000-0000-000079000000}"/>
    <cellStyle name="常规 19 2" xfId="221" xr:uid="{00000000-0005-0000-0000-00007A000000}"/>
    <cellStyle name="常规 19 2 2" xfId="222" xr:uid="{00000000-0005-0000-0000-00007B000000}"/>
    <cellStyle name="常规 19 3" xfId="223" xr:uid="{00000000-0005-0000-0000-00007C000000}"/>
    <cellStyle name="常规 2" xfId="225" xr:uid="{00000000-0005-0000-0000-00007D000000}"/>
    <cellStyle name="常规 2 10" xfId="226" xr:uid="{00000000-0005-0000-0000-00007E000000}"/>
    <cellStyle name="常规 2 10 2" xfId="193" xr:uid="{00000000-0005-0000-0000-00007F000000}"/>
    <cellStyle name="常规 2 11" xfId="227" xr:uid="{00000000-0005-0000-0000-000080000000}"/>
    <cellStyle name="常规 2 11 2" xfId="229" xr:uid="{00000000-0005-0000-0000-000081000000}"/>
    <cellStyle name="常规 2 12" xfId="230" xr:uid="{00000000-0005-0000-0000-000082000000}"/>
    <cellStyle name="常规 2 13" xfId="231" xr:uid="{00000000-0005-0000-0000-000083000000}"/>
    <cellStyle name="常规 2 2" xfId="232" xr:uid="{00000000-0005-0000-0000-000084000000}"/>
    <cellStyle name="常规 2 2 2" xfId="233" xr:uid="{00000000-0005-0000-0000-000085000000}"/>
    <cellStyle name="常规 2 2 2 2" xfId="210" xr:uid="{00000000-0005-0000-0000-000086000000}"/>
    <cellStyle name="常规 2 2 2 2 2" xfId="235" xr:uid="{00000000-0005-0000-0000-000087000000}"/>
    <cellStyle name="常规 2 2 2 3" xfId="236" xr:uid="{00000000-0005-0000-0000-000088000000}"/>
    <cellStyle name="常规 2 2 2 3 2" xfId="55" xr:uid="{00000000-0005-0000-0000-000089000000}"/>
    <cellStyle name="常规 2 2 2 4" xfId="41" xr:uid="{00000000-0005-0000-0000-00008A000000}"/>
    <cellStyle name="常规 2 2 3" xfId="237" xr:uid="{00000000-0005-0000-0000-00008B000000}"/>
    <cellStyle name="常规 2 2 3 2" xfId="238" xr:uid="{00000000-0005-0000-0000-00008C000000}"/>
    <cellStyle name="常规 2 2 3 2 2" xfId="240" xr:uid="{00000000-0005-0000-0000-00008D000000}"/>
    <cellStyle name="常规 2 2 3 3" xfId="241" xr:uid="{00000000-0005-0000-0000-00008E000000}"/>
    <cellStyle name="常规 2 2 3 3 2" xfId="243" xr:uid="{00000000-0005-0000-0000-00008F000000}"/>
    <cellStyle name="常规 2 2 3 4" xfId="244" xr:uid="{00000000-0005-0000-0000-000090000000}"/>
    <cellStyle name="常规 2 2 4" xfId="1" xr:uid="{00000000-0005-0000-0000-000091000000}"/>
    <cellStyle name="常规 2 2 4 2" xfId="245" xr:uid="{00000000-0005-0000-0000-000092000000}"/>
    <cellStyle name="常规 2 2 4 2 2" xfId="247" xr:uid="{00000000-0005-0000-0000-000093000000}"/>
    <cellStyle name="常规 2 2 4 3" xfId="248" xr:uid="{00000000-0005-0000-0000-000094000000}"/>
    <cellStyle name="常规 2 2 5" xfId="249" xr:uid="{00000000-0005-0000-0000-000095000000}"/>
    <cellStyle name="常规 2 2 5 2" xfId="250" xr:uid="{00000000-0005-0000-0000-000096000000}"/>
    <cellStyle name="常规 2 2 6" xfId="251" xr:uid="{00000000-0005-0000-0000-000097000000}"/>
    <cellStyle name="常规 2 2 6 2" xfId="252" xr:uid="{00000000-0005-0000-0000-000098000000}"/>
    <cellStyle name="常规 2 2 7" xfId="253" xr:uid="{00000000-0005-0000-0000-000099000000}"/>
    <cellStyle name="常规 2 3" xfId="255" xr:uid="{00000000-0005-0000-0000-00009A000000}"/>
    <cellStyle name="常规 2 3 2" xfId="257" xr:uid="{00000000-0005-0000-0000-00009B000000}"/>
    <cellStyle name="常规 2 3 2 2" xfId="151" xr:uid="{00000000-0005-0000-0000-00009C000000}"/>
    <cellStyle name="常规 2 3 2 2 2" xfId="153" xr:uid="{00000000-0005-0000-0000-00009D000000}"/>
    <cellStyle name="常规 2 3 2 3" xfId="159" xr:uid="{00000000-0005-0000-0000-00009E000000}"/>
    <cellStyle name="常规 2 3 2 3 2" xfId="116" xr:uid="{00000000-0005-0000-0000-00009F000000}"/>
    <cellStyle name="常规 2 3 2 4" xfId="161" xr:uid="{00000000-0005-0000-0000-0000A0000000}"/>
    <cellStyle name="常规 2 3 3" xfId="258" xr:uid="{00000000-0005-0000-0000-0000A1000000}"/>
    <cellStyle name="常规 2 3 3 2" xfId="170" xr:uid="{00000000-0005-0000-0000-0000A2000000}"/>
    <cellStyle name="常规 2 3 3 2 2" xfId="172" xr:uid="{00000000-0005-0000-0000-0000A3000000}"/>
    <cellStyle name="常规 2 3 3 3" xfId="176" xr:uid="{00000000-0005-0000-0000-0000A4000000}"/>
    <cellStyle name="常规 2 3 3 3 2" xfId="178" xr:uid="{00000000-0005-0000-0000-0000A5000000}"/>
    <cellStyle name="常规 2 3 3 4" xfId="180" xr:uid="{00000000-0005-0000-0000-0000A6000000}"/>
    <cellStyle name="常规 2 3 4" xfId="208" xr:uid="{00000000-0005-0000-0000-0000A7000000}"/>
    <cellStyle name="常规 2 3 4 2" xfId="189" xr:uid="{00000000-0005-0000-0000-0000A8000000}"/>
    <cellStyle name="常规 2 3 5" xfId="259" xr:uid="{00000000-0005-0000-0000-0000A9000000}"/>
    <cellStyle name="常规 2 3 5 2" xfId="197" xr:uid="{00000000-0005-0000-0000-0000AA000000}"/>
    <cellStyle name="常规 2 3 6" xfId="75" xr:uid="{00000000-0005-0000-0000-0000AB000000}"/>
    <cellStyle name="常规 2 3 7" xfId="85" xr:uid="{00000000-0005-0000-0000-0000AC000000}"/>
    <cellStyle name="常规 2 3 7 2" xfId="87" xr:uid="{00000000-0005-0000-0000-0000AD000000}"/>
    <cellStyle name="常规 2 3 7 2 2" xfId="145" xr:uid="{00000000-0005-0000-0000-0000AE000000}"/>
    <cellStyle name="常规 2 3 7 3" xfId="163" xr:uid="{00000000-0005-0000-0000-0000AF000000}"/>
    <cellStyle name="常规 2 4" xfId="261" xr:uid="{00000000-0005-0000-0000-0000B0000000}"/>
    <cellStyle name="常规 2 4 2" xfId="263" xr:uid="{00000000-0005-0000-0000-0000B1000000}"/>
    <cellStyle name="常规 2 4 2 2" xfId="264" xr:uid="{00000000-0005-0000-0000-0000B2000000}"/>
    <cellStyle name="常规 2 4 3" xfId="265" xr:uid="{00000000-0005-0000-0000-0000B3000000}"/>
    <cellStyle name="常规 2 4 3 2" xfId="266" xr:uid="{00000000-0005-0000-0000-0000B4000000}"/>
    <cellStyle name="常规 2 4 4" xfId="234" xr:uid="{00000000-0005-0000-0000-0000B5000000}"/>
    <cellStyle name="常规 2 5" xfId="24" xr:uid="{00000000-0005-0000-0000-0000B6000000}"/>
    <cellStyle name="常规 2 5 2" xfId="62" xr:uid="{00000000-0005-0000-0000-0000B7000000}"/>
    <cellStyle name="常规 2 5 2 2" xfId="13" xr:uid="{00000000-0005-0000-0000-0000B8000000}"/>
    <cellStyle name="常规 2 5 3" xfId="64" xr:uid="{00000000-0005-0000-0000-0000B9000000}"/>
    <cellStyle name="常规 2 5 3 2" xfId="49" xr:uid="{00000000-0005-0000-0000-0000BA000000}"/>
    <cellStyle name="常规 2 5 4" xfId="54" xr:uid="{00000000-0005-0000-0000-0000BB000000}"/>
    <cellStyle name="常规 2 6" xfId="69" xr:uid="{00000000-0005-0000-0000-0000BC000000}"/>
    <cellStyle name="常规 2 6 2" xfId="3" xr:uid="{00000000-0005-0000-0000-0000BD000000}"/>
    <cellStyle name="常规 2 6 2 2" xfId="267" xr:uid="{00000000-0005-0000-0000-0000BE000000}"/>
    <cellStyle name="常规 2 6 3" xfId="268" xr:uid="{00000000-0005-0000-0000-0000BF000000}"/>
    <cellStyle name="常规 2 6 3 2" xfId="269" xr:uid="{00000000-0005-0000-0000-0000C0000000}"/>
    <cellStyle name="常规 2 6 4" xfId="270" xr:uid="{00000000-0005-0000-0000-0000C1000000}"/>
    <cellStyle name="常规 2 7" xfId="71" xr:uid="{00000000-0005-0000-0000-0000C2000000}"/>
    <cellStyle name="常规 2 7 2" xfId="128" xr:uid="{00000000-0005-0000-0000-0000C3000000}"/>
    <cellStyle name="常规 2 7 2 2" xfId="272" xr:uid="{00000000-0005-0000-0000-0000C4000000}"/>
    <cellStyle name="常规 2 7 3" xfId="10" xr:uid="{00000000-0005-0000-0000-0000C5000000}"/>
    <cellStyle name="常规 2 7 3 2" xfId="273" xr:uid="{00000000-0005-0000-0000-0000C6000000}"/>
    <cellStyle name="常规 2 7 4" xfId="277" xr:uid="{00000000-0005-0000-0000-0000C7000000}"/>
    <cellStyle name="常规 2 8" xfId="130" xr:uid="{00000000-0005-0000-0000-0000C8000000}"/>
    <cellStyle name="常规 2 8 2" xfId="278" xr:uid="{00000000-0005-0000-0000-0000C9000000}"/>
    <cellStyle name="常规 2 8 2 2" xfId="279" xr:uid="{00000000-0005-0000-0000-0000CA000000}"/>
    <cellStyle name="常规 2 8 3" xfId="280" xr:uid="{00000000-0005-0000-0000-0000CB000000}"/>
    <cellStyle name="常规 2 8 3 2" xfId="281" xr:uid="{00000000-0005-0000-0000-0000CC000000}"/>
    <cellStyle name="常规 2 8 4" xfId="282" xr:uid="{00000000-0005-0000-0000-0000CD000000}"/>
    <cellStyle name="常规 2 9" xfId="283" xr:uid="{00000000-0005-0000-0000-0000CE000000}"/>
    <cellStyle name="常规 2 9 2" xfId="254" xr:uid="{00000000-0005-0000-0000-0000CF000000}"/>
    <cellStyle name="常规 2 9 2 2" xfId="256" xr:uid="{00000000-0005-0000-0000-0000D0000000}"/>
    <cellStyle name="常规 2 9 3" xfId="260" xr:uid="{00000000-0005-0000-0000-0000D1000000}"/>
    <cellStyle name="常规 2 9 3 2" xfId="262" xr:uid="{00000000-0005-0000-0000-0000D2000000}"/>
    <cellStyle name="常规 2 9 4" xfId="23" xr:uid="{00000000-0005-0000-0000-0000D3000000}"/>
    <cellStyle name="常规 2_IP地址规划表" xfId="284" xr:uid="{00000000-0005-0000-0000-0000D4000000}"/>
    <cellStyle name="常规 20" xfId="199" xr:uid="{00000000-0005-0000-0000-0000D5000000}"/>
    <cellStyle name="常规 20 2" xfId="201" xr:uid="{00000000-0005-0000-0000-0000D6000000}"/>
    <cellStyle name="常规 21" xfId="213" xr:uid="{00000000-0005-0000-0000-0000D7000000}"/>
    <cellStyle name="常规 22" xfId="217" xr:uid="{00000000-0005-0000-0000-0000D8000000}"/>
    <cellStyle name="常规 23" xfId="155" xr:uid="{00000000-0005-0000-0000-0000D9000000}"/>
    <cellStyle name="常规 24" xfId="219" xr:uid="{00000000-0005-0000-0000-0000DA000000}"/>
    <cellStyle name="常规 25" xfId="285" xr:uid="{00000000-0005-0000-0000-0000DB000000}"/>
    <cellStyle name="常规 26" xfId="430" xr:uid="{E3B860BC-759D-47B0-A7C3-8B95EAEFFE70}"/>
    <cellStyle name="常规 3" xfId="286" xr:uid="{00000000-0005-0000-0000-0000DC000000}"/>
    <cellStyle name="常规 3 10" xfId="246" xr:uid="{00000000-0005-0000-0000-0000DD000000}"/>
    <cellStyle name="常规 3 10 2" xfId="110" xr:uid="{00000000-0005-0000-0000-0000DE000000}"/>
    <cellStyle name="常规 3 11" xfId="288" xr:uid="{00000000-0005-0000-0000-0000DF000000}"/>
    <cellStyle name="常规 3 12" xfId="291" xr:uid="{00000000-0005-0000-0000-0000E0000000}"/>
    <cellStyle name="常规 3 12 2" xfId="292" xr:uid="{00000000-0005-0000-0000-0000E1000000}"/>
    <cellStyle name="常规 3 12 2 2" xfId="293" xr:uid="{00000000-0005-0000-0000-0000E2000000}"/>
    <cellStyle name="常规 3 12 3" xfId="294" xr:uid="{00000000-0005-0000-0000-0000E3000000}"/>
    <cellStyle name="常规 3 13" xfId="295" xr:uid="{00000000-0005-0000-0000-0000E4000000}"/>
    <cellStyle name="常规 3 14" xfId="431" xr:uid="{A28BF7F3-1E67-4F25-B7B1-BF573B8779AB}"/>
    <cellStyle name="常规 3 2" xfId="296" xr:uid="{00000000-0005-0000-0000-0000E5000000}"/>
    <cellStyle name="常规 3 2 2" xfId="297" xr:uid="{00000000-0005-0000-0000-0000E6000000}"/>
    <cellStyle name="常规 3 2 2 2" xfId="298" xr:uid="{00000000-0005-0000-0000-0000E7000000}"/>
    <cellStyle name="常规 3 2 2 2 2" xfId="299" xr:uid="{00000000-0005-0000-0000-0000E8000000}"/>
    <cellStyle name="常规 3 2 2 3" xfId="228" xr:uid="{00000000-0005-0000-0000-0000E9000000}"/>
    <cellStyle name="常规 3 2 3" xfId="301" xr:uid="{00000000-0005-0000-0000-0000EA000000}"/>
    <cellStyle name="常规 3 2 3 2" xfId="302" xr:uid="{00000000-0005-0000-0000-0000EB000000}"/>
    <cellStyle name="常规 3 2 4" xfId="303" xr:uid="{00000000-0005-0000-0000-0000EC000000}"/>
    <cellStyle name="常规 3 2 4 2" xfId="304" xr:uid="{00000000-0005-0000-0000-0000ED000000}"/>
    <cellStyle name="常规 3 2 5" xfId="305" xr:uid="{00000000-0005-0000-0000-0000EE000000}"/>
    <cellStyle name="常规 3 3" xfId="306" xr:uid="{00000000-0005-0000-0000-0000EF000000}"/>
    <cellStyle name="常规 3 3 2" xfId="307" xr:uid="{00000000-0005-0000-0000-0000F0000000}"/>
    <cellStyle name="常规 3 3 2 2" xfId="309" xr:uid="{00000000-0005-0000-0000-0000F1000000}"/>
    <cellStyle name="常规 3 3 3" xfId="310" xr:uid="{00000000-0005-0000-0000-0000F2000000}"/>
    <cellStyle name="常规 3 3 3 2" xfId="311" xr:uid="{00000000-0005-0000-0000-0000F3000000}"/>
    <cellStyle name="常规 3 3 4" xfId="224" xr:uid="{00000000-0005-0000-0000-0000F4000000}"/>
    <cellStyle name="常规 3 4" xfId="312" xr:uid="{00000000-0005-0000-0000-0000F5000000}"/>
    <cellStyle name="常规 3 4 2" xfId="104" xr:uid="{00000000-0005-0000-0000-0000F6000000}"/>
    <cellStyle name="常规 3 4 2 2" xfId="106" xr:uid="{00000000-0005-0000-0000-0000F7000000}"/>
    <cellStyle name="常规 3 4 3" xfId="5" xr:uid="{00000000-0005-0000-0000-0000F8000000}"/>
    <cellStyle name="常规 3 4 3 2" xfId="44" xr:uid="{00000000-0005-0000-0000-0000F9000000}"/>
    <cellStyle name="常规 3 4 4" xfId="239" xr:uid="{00000000-0005-0000-0000-0000FA000000}"/>
    <cellStyle name="常规 3 5" xfId="314" xr:uid="{00000000-0005-0000-0000-0000FB000000}"/>
    <cellStyle name="常规 3 5 2" xfId="315" xr:uid="{00000000-0005-0000-0000-0000FC000000}"/>
    <cellStyle name="常规 3 5 2 2" xfId="317" xr:uid="{00000000-0005-0000-0000-0000FD000000}"/>
    <cellStyle name="常规 3 5 3" xfId="318" xr:uid="{00000000-0005-0000-0000-0000FE000000}"/>
    <cellStyle name="常规 3 5 3 2" xfId="319" xr:uid="{00000000-0005-0000-0000-0000FF000000}"/>
    <cellStyle name="常规 3 5 4" xfId="242" xr:uid="{00000000-0005-0000-0000-000000010000}"/>
    <cellStyle name="常规 3 6" xfId="320" xr:uid="{00000000-0005-0000-0000-000001010000}"/>
    <cellStyle name="常规 3 6 2" xfId="321" xr:uid="{00000000-0005-0000-0000-000002010000}"/>
    <cellStyle name="常规 3 6 2 2" xfId="322" xr:uid="{00000000-0005-0000-0000-000003010000}"/>
    <cellStyle name="常规 3 6 3" xfId="8" xr:uid="{00000000-0005-0000-0000-000004010000}"/>
    <cellStyle name="常规 3 6 3 2" xfId="324" xr:uid="{00000000-0005-0000-0000-000005010000}"/>
    <cellStyle name="常规 3 6 4" xfId="325" xr:uid="{00000000-0005-0000-0000-000006010000}"/>
    <cellStyle name="常规 3 7" xfId="133" xr:uid="{00000000-0005-0000-0000-000007010000}"/>
    <cellStyle name="常规 3 7 2" xfId="135" xr:uid="{00000000-0005-0000-0000-000008010000}"/>
    <cellStyle name="常规 3 7 2 2" xfId="326" xr:uid="{00000000-0005-0000-0000-000009010000}"/>
    <cellStyle name="常规 3 7 3" xfId="327" xr:uid="{00000000-0005-0000-0000-00000A010000}"/>
    <cellStyle name="常规 3 8" xfId="57" xr:uid="{00000000-0005-0000-0000-00000B010000}"/>
    <cellStyle name="常规 3 8 2" xfId="46" xr:uid="{00000000-0005-0000-0000-00000C010000}"/>
    <cellStyle name="常规 3 8 2 2" xfId="22" xr:uid="{00000000-0005-0000-0000-00000D010000}"/>
    <cellStyle name="常规 3 8 2 2 2" xfId="61" xr:uid="{00000000-0005-0000-0000-00000E010000}"/>
    <cellStyle name="常规 3 8 2 3" xfId="68" xr:uid="{00000000-0005-0000-0000-00000F010000}"/>
    <cellStyle name="常规 3 8 3" xfId="48" xr:uid="{00000000-0005-0000-0000-000010010000}"/>
    <cellStyle name="常规 3 8 3 2" xfId="313" xr:uid="{00000000-0005-0000-0000-000011010000}"/>
    <cellStyle name="常规 3 8 4" xfId="53" xr:uid="{00000000-0005-0000-0000-000012010000}"/>
    <cellStyle name="常规 3 9" xfId="328" xr:uid="{00000000-0005-0000-0000-000013010000}"/>
    <cellStyle name="常规 3 9 2" xfId="330" xr:uid="{00000000-0005-0000-0000-000014010000}"/>
    <cellStyle name="常规 3_IP地址规划表" xfId="30" xr:uid="{00000000-0005-0000-0000-000015010000}"/>
    <cellStyle name="常规 4" xfId="332" xr:uid="{00000000-0005-0000-0000-000016010000}"/>
    <cellStyle name="常规 4 2" xfId="333" xr:uid="{00000000-0005-0000-0000-000017010000}"/>
    <cellStyle name="常规 4 2 2" xfId="335" xr:uid="{00000000-0005-0000-0000-000018010000}"/>
    <cellStyle name="常规 4 2 2 2" xfId="338" xr:uid="{00000000-0005-0000-0000-000019010000}"/>
    <cellStyle name="常规 4 2 3" xfId="340" xr:uid="{00000000-0005-0000-0000-00001A010000}"/>
    <cellStyle name="常规 4 2 3 2" xfId="343" xr:uid="{00000000-0005-0000-0000-00001B010000}"/>
    <cellStyle name="常规 4 2 4" xfId="345" xr:uid="{00000000-0005-0000-0000-00001C010000}"/>
    <cellStyle name="常规 4 3" xfId="346" xr:uid="{00000000-0005-0000-0000-00001D010000}"/>
    <cellStyle name="常规 4 3 2" xfId="348" xr:uid="{00000000-0005-0000-0000-00001E010000}"/>
    <cellStyle name="常规 4 3 2 2" xfId="350" xr:uid="{00000000-0005-0000-0000-00001F010000}"/>
    <cellStyle name="常规 4 3 3" xfId="352" xr:uid="{00000000-0005-0000-0000-000020010000}"/>
    <cellStyle name="常规 4 3 3 2" xfId="354" xr:uid="{00000000-0005-0000-0000-000021010000}"/>
    <cellStyle name="常规 4 3 4" xfId="356" xr:uid="{00000000-0005-0000-0000-000022010000}"/>
    <cellStyle name="常规 4 4" xfId="334" xr:uid="{00000000-0005-0000-0000-000023010000}"/>
    <cellStyle name="常规 4 4 2" xfId="337" xr:uid="{00000000-0005-0000-0000-000024010000}"/>
    <cellStyle name="常规 4 4 2 2" xfId="216" xr:uid="{00000000-0005-0000-0000-000025010000}"/>
    <cellStyle name="常规 4 4 3" xfId="17" xr:uid="{00000000-0005-0000-0000-000026010000}"/>
    <cellStyle name="常规 4 5" xfId="339" xr:uid="{00000000-0005-0000-0000-000027010000}"/>
    <cellStyle name="常规 4 5 2" xfId="342" xr:uid="{00000000-0005-0000-0000-000028010000}"/>
    <cellStyle name="常规 4 6" xfId="344" xr:uid="{00000000-0005-0000-0000-000029010000}"/>
    <cellStyle name="常规 4 6 2" xfId="358" xr:uid="{00000000-0005-0000-0000-00002A010000}"/>
    <cellStyle name="常规 4 7" xfId="138" xr:uid="{00000000-0005-0000-0000-00002B010000}"/>
    <cellStyle name="常规 4 8" xfId="359" xr:uid="{00000000-0005-0000-0000-00002C010000}"/>
    <cellStyle name="常规 4 8 2" xfId="360" xr:uid="{00000000-0005-0000-0000-00002D010000}"/>
    <cellStyle name="常规 4 8 2 2" xfId="361" xr:uid="{00000000-0005-0000-0000-00002E010000}"/>
    <cellStyle name="常规 4 8 3" xfId="362" xr:uid="{00000000-0005-0000-0000-00002F010000}"/>
    <cellStyle name="常规 4 9" xfId="363" xr:uid="{00000000-0005-0000-0000-000030010000}"/>
    <cellStyle name="常规 4 9 2" xfId="364" xr:uid="{00000000-0005-0000-0000-000031010000}"/>
    <cellStyle name="常规 4 9 2 2" xfId="365" xr:uid="{00000000-0005-0000-0000-000032010000}"/>
    <cellStyle name="常规 4 9 3" xfId="367" xr:uid="{00000000-0005-0000-0000-000033010000}"/>
    <cellStyle name="常规 5" xfId="167" xr:uid="{00000000-0005-0000-0000-000034010000}"/>
    <cellStyle name="常规 5 2" xfId="19" xr:uid="{00000000-0005-0000-0000-000035010000}"/>
    <cellStyle name="常规 5 2 2" xfId="27" xr:uid="{00000000-0005-0000-0000-000036010000}"/>
    <cellStyle name="常规 5 2 2 2" xfId="74" xr:uid="{00000000-0005-0000-0000-000037010000}"/>
    <cellStyle name="常规 5 2 2 2 2" xfId="77" xr:uid="{00000000-0005-0000-0000-000038010000}"/>
    <cellStyle name="常规 5 2 2 3" xfId="84" xr:uid="{00000000-0005-0000-0000-000039010000}"/>
    <cellStyle name="常规 5 2 3" xfId="29" xr:uid="{00000000-0005-0000-0000-00003A010000}"/>
    <cellStyle name="常规 5 2 3 2" xfId="113" xr:uid="{00000000-0005-0000-0000-00003B010000}"/>
    <cellStyle name="常规 5 2 4" xfId="16" xr:uid="{00000000-0005-0000-0000-00003C010000}"/>
    <cellStyle name="常规 5 2 4 2" xfId="368" xr:uid="{00000000-0005-0000-0000-00003D010000}"/>
    <cellStyle name="常规 5 2 5" xfId="115" xr:uid="{00000000-0005-0000-0000-00003E010000}"/>
    <cellStyle name="常规 5 3" xfId="370" xr:uid="{00000000-0005-0000-0000-00003F010000}"/>
    <cellStyle name="常规 5 3 2" xfId="371" xr:uid="{00000000-0005-0000-0000-000040010000}"/>
    <cellStyle name="常规 5 3 2 2" xfId="331" xr:uid="{00000000-0005-0000-0000-000041010000}"/>
    <cellStyle name="常规 5 3 2 3" xfId="166" xr:uid="{00000000-0005-0000-0000-000042010000}"/>
    <cellStyle name="常规 5 3 2 3 2" xfId="18" xr:uid="{00000000-0005-0000-0000-000043010000}"/>
    <cellStyle name="常规 5 3 2 3 2 2" xfId="26" xr:uid="{00000000-0005-0000-0000-000044010000}"/>
    <cellStyle name="常规 5 3 2 3 3" xfId="369" xr:uid="{00000000-0005-0000-0000-000045010000}"/>
    <cellStyle name="常规 5 3 3" xfId="372" xr:uid="{00000000-0005-0000-0000-000046010000}"/>
    <cellStyle name="常规 5 3 3 2" xfId="374" xr:uid="{00000000-0005-0000-0000-000047010000}"/>
    <cellStyle name="常规 5 3 4" xfId="375" xr:uid="{00000000-0005-0000-0000-000048010000}"/>
    <cellStyle name="常规 5 4" xfId="347" xr:uid="{00000000-0005-0000-0000-000049010000}"/>
    <cellStyle name="常规 5 4 2" xfId="349" xr:uid="{00000000-0005-0000-0000-00004A010000}"/>
    <cellStyle name="常规 5 4 2 2" xfId="377" xr:uid="{00000000-0005-0000-0000-00004B010000}"/>
    <cellStyle name="常规 5 4 3" xfId="148" xr:uid="{00000000-0005-0000-0000-00004C010000}"/>
    <cellStyle name="常规 5 4 3 2" xfId="290" xr:uid="{00000000-0005-0000-0000-00004D010000}"/>
    <cellStyle name="常规 5 4 4" xfId="378" xr:uid="{00000000-0005-0000-0000-00004E010000}"/>
    <cellStyle name="常规 5 5" xfId="351" xr:uid="{00000000-0005-0000-0000-00004F010000}"/>
    <cellStyle name="常规 5 5 2" xfId="353" xr:uid="{00000000-0005-0000-0000-000050010000}"/>
    <cellStyle name="常规 5 5 2 2" xfId="379" xr:uid="{00000000-0005-0000-0000-000051010000}"/>
    <cellStyle name="常规 5 5 3" xfId="380" xr:uid="{00000000-0005-0000-0000-000052010000}"/>
    <cellStyle name="常规 5 6" xfId="355" xr:uid="{00000000-0005-0000-0000-000053010000}"/>
    <cellStyle name="常规 5 6 2" xfId="381" xr:uid="{00000000-0005-0000-0000-000054010000}"/>
    <cellStyle name="常规 5 7" xfId="141" xr:uid="{00000000-0005-0000-0000-000055010000}"/>
    <cellStyle name="常规 5 7 2" xfId="382" xr:uid="{00000000-0005-0000-0000-000056010000}"/>
    <cellStyle name="常规 5 8" xfId="376" xr:uid="{00000000-0005-0000-0000-000057010000}"/>
    <cellStyle name="常规 6" xfId="11" xr:uid="{00000000-0005-0000-0000-000058010000}"/>
    <cellStyle name="常规 6 2" xfId="383" xr:uid="{00000000-0005-0000-0000-000059010000}"/>
    <cellStyle name="常规 6 2 2" xfId="384" xr:uid="{00000000-0005-0000-0000-00005A010000}"/>
    <cellStyle name="常规 6 2 2 2" xfId="385" xr:uid="{00000000-0005-0000-0000-00005B010000}"/>
    <cellStyle name="常规 6 2 3" xfId="38" xr:uid="{00000000-0005-0000-0000-00005C010000}"/>
    <cellStyle name="常规 6 3" xfId="386" xr:uid="{00000000-0005-0000-0000-00005D010000}"/>
    <cellStyle name="常规 6 4" xfId="336" xr:uid="{00000000-0005-0000-0000-00005E010000}"/>
    <cellStyle name="常规 6 4 2" xfId="215" xr:uid="{00000000-0005-0000-0000-00005F010000}"/>
    <cellStyle name="常规 7" xfId="387" xr:uid="{00000000-0005-0000-0000-000060010000}"/>
    <cellStyle name="常规 7 2" xfId="388" xr:uid="{00000000-0005-0000-0000-000061010000}"/>
    <cellStyle name="常规 7 2 2" xfId="389" xr:uid="{00000000-0005-0000-0000-000062010000}"/>
    <cellStyle name="常规 7 2 2 2" xfId="390" xr:uid="{00000000-0005-0000-0000-000063010000}"/>
    <cellStyle name="常规 7 2 3" xfId="112" xr:uid="{00000000-0005-0000-0000-000064010000}"/>
    <cellStyle name="常规 7 3" xfId="6" xr:uid="{00000000-0005-0000-0000-000065010000}"/>
    <cellStyle name="常规 7 3 2" xfId="391" xr:uid="{00000000-0005-0000-0000-000066010000}"/>
    <cellStyle name="常规 7 4" xfId="341" xr:uid="{00000000-0005-0000-0000-000067010000}"/>
    <cellStyle name="常规 7 4 2" xfId="392" xr:uid="{00000000-0005-0000-0000-000068010000}"/>
    <cellStyle name="常规 7 5" xfId="393" xr:uid="{00000000-0005-0000-0000-000069010000}"/>
    <cellStyle name="常规 8" xfId="394" xr:uid="{00000000-0005-0000-0000-00006A010000}"/>
    <cellStyle name="常规 8 2" xfId="40" xr:uid="{00000000-0005-0000-0000-00006B010000}"/>
    <cellStyle name="常规 8 2 2" xfId="395" xr:uid="{00000000-0005-0000-0000-00006C010000}"/>
    <cellStyle name="常规 8 2 2 2" xfId="396" xr:uid="{00000000-0005-0000-0000-00006D010000}"/>
    <cellStyle name="常规 8 2 3" xfId="373" xr:uid="{00000000-0005-0000-0000-00006E010000}"/>
    <cellStyle name="常规 8 3" xfId="35" xr:uid="{00000000-0005-0000-0000-00006F010000}"/>
    <cellStyle name="常规 8 4" xfId="357" xr:uid="{00000000-0005-0000-0000-000070010000}"/>
    <cellStyle name="常规 8 4 2" xfId="397" xr:uid="{00000000-0005-0000-0000-000071010000}"/>
    <cellStyle name="常规 9" xfId="398" xr:uid="{00000000-0005-0000-0000-000072010000}"/>
    <cellStyle name="常规 9 2" xfId="143" xr:uid="{00000000-0005-0000-0000-000073010000}"/>
    <cellStyle name="常规 9 2 2" xfId="287" xr:uid="{00000000-0005-0000-0000-000074010000}"/>
    <cellStyle name="常规 9 2 2 2" xfId="399" xr:uid="{00000000-0005-0000-0000-000075010000}"/>
    <cellStyle name="常规 9 2 3" xfId="289" xr:uid="{00000000-0005-0000-0000-000076010000}"/>
    <cellStyle name="常规 9 3" xfId="316" xr:uid="{00000000-0005-0000-0000-000077010000}"/>
    <cellStyle name="常规 9 3 2" xfId="400" xr:uid="{00000000-0005-0000-0000-000078010000}"/>
    <cellStyle name="常规 9 3 2 2" xfId="67" xr:uid="{00000000-0005-0000-0000-000079010000}"/>
    <cellStyle name="常规 9 3 3" xfId="401" xr:uid="{00000000-0005-0000-0000-00007A010000}"/>
    <cellStyle name="常规 9 4" xfId="402" xr:uid="{00000000-0005-0000-0000-00007B010000}"/>
    <cellStyle name="常规 9 4 2" xfId="403" xr:uid="{00000000-0005-0000-0000-00007C010000}"/>
    <cellStyle name="常规 9 5" xfId="404" xr:uid="{00000000-0005-0000-0000-00007D010000}"/>
    <cellStyle name="常规 9 5 2" xfId="405" xr:uid="{00000000-0005-0000-0000-00007E010000}"/>
    <cellStyle name="常规 9 6" xfId="406" xr:uid="{00000000-0005-0000-0000-00007F010000}"/>
    <cellStyle name="超链接 10" xfId="407" xr:uid="{00000000-0005-0000-0000-000080010000}"/>
    <cellStyle name="超链接 10 2" xfId="34" xr:uid="{00000000-0005-0000-0000-000081010000}"/>
    <cellStyle name="超链接 2" xfId="323" xr:uid="{00000000-0005-0000-0000-000082010000}"/>
    <cellStyle name="超链接 2 2" xfId="408" xr:uid="{00000000-0005-0000-0000-000083010000}"/>
    <cellStyle name="超链接 2 2 2" xfId="409" xr:uid="{00000000-0005-0000-0000-000084010000}"/>
    <cellStyle name="超链接 2 3" xfId="410" xr:uid="{00000000-0005-0000-0000-000085010000}"/>
    <cellStyle name="超链接 2_IP地址规划表" xfId="366" xr:uid="{00000000-0005-0000-0000-000086010000}"/>
    <cellStyle name="超链接 3" xfId="411" xr:uid="{00000000-0005-0000-0000-000087010000}"/>
    <cellStyle name="超链接 3 2" xfId="412" xr:uid="{00000000-0005-0000-0000-000088010000}"/>
    <cellStyle name="超链接 4" xfId="413" xr:uid="{00000000-0005-0000-0000-000089010000}"/>
    <cellStyle name="超链接 4 2" xfId="414" xr:uid="{00000000-0005-0000-0000-00008A010000}"/>
    <cellStyle name="超链接 5" xfId="415" xr:uid="{00000000-0005-0000-0000-00008B010000}"/>
    <cellStyle name="超链接 5 2" xfId="416" xr:uid="{00000000-0005-0000-0000-00008C010000}"/>
    <cellStyle name="超链接 6" xfId="417" xr:uid="{00000000-0005-0000-0000-00008D010000}"/>
    <cellStyle name="超链接 6 2" xfId="418" xr:uid="{00000000-0005-0000-0000-00008E010000}"/>
    <cellStyle name="超链接 7" xfId="419" xr:uid="{00000000-0005-0000-0000-00008F010000}"/>
    <cellStyle name="超链接 7 2" xfId="420" xr:uid="{00000000-0005-0000-0000-000090010000}"/>
    <cellStyle name="超链接 8" xfId="421" xr:uid="{00000000-0005-0000-0000-000091010000}"/>
    <cellStyle name="超链接 8 2" xfId="42" xr:uid="{00000000-0005-0000-0000-000092010000}"/>
    <cellStyle name="超链接 9" xfId="122" xr:uid="{00000000-0005-0000-0000-000093010000}"/>
    <cellStyle name="超链接 9 2" xfId="125" xr:uid="{00000000-0005-0000-0000-000094010000}"/>
    <cellStyle name="好_IP地址规划表" xfId="37" xr:uid="{00000000-0005-0000-0000-000095010000}"/>
    <cellStyle name="好_IP地址规划表 2" xfId="276" xr:uid="{00000000-0005-0000-0000-000096010000}"/>
    <cellStyle name="好_IP地址规划表 2 2" xfId="422" xr:uid="{00000000-0005-0000-0000-000097010000}"/>
    <cellStyle name="好_IP地址规划表 3" xfId="423" xr:uid="{00000000-0005-0000-0000-000098010000}"/>
    <cellStyle name="样式 1" xfId="424" xr:uid="{00000000-0005-0000-0000-000099010000}"/>
    <cellStyle name="样式 1 2" xfId="425" xr:uid="{00000000-0005-0000-0000-00009A010000}"/>
    <cellStyle name="样式 1 2 2" xfId="36" xr:uid="{00000000-0005-0000-0000-00009B010000}"/>
    <cellStyle name="样式 1 2 2 2" xfId="275" xr:uid="{00000000-0005-0000-0000-00009C010000}"/>
    <cellStyle name="样式 1 2 3" xfId="43" xr:uid="{00000000-0005-0000-0000-00009D010000}"/>
    <cellStyle name="样式 1 2 4" xfId="45" xr:uid="{00000000-0005-0000-0000-00009E010000}"/>
    <cellStyle name="样式 1 2 4 2" xfId="21" xr:uid="{00000000-0005-0000-0000-00009F010000}"/>
    <cellStyle name="样式 1 2 4 2 2" xfId="60" xr:uid="{00000000-0005-0000-0000-0000A0010000}"/>
    <cellStyle name="样式 1 2 4 3" xfId="66" xr:uid="{00000000-0005-0000-0000-0000A1010000}"/>
    <cellStyle name="样式 1 3" xfId="308" xr:uid="{00000000-0005-0000-0000-0000A2010000}"/>
    <cellStyle name="样式 1 3 2" xfId="426" xr:uid="{00000000-0005-0000-0000-0000A3010000}"/>
    <cellStyle name="样式 1 3 2 2" xfId="427" xr:uid="{00000000-0005-0000-0000-0000A4010000}"/>
    <cellStyle name="样式 1 3 2 2 2" xfId="300" xr:uid="{00000000-0005-0000-0000-0000A5010000}"/>
    <cellStyle name="样式 1 3 2 3" xfId="428" xr:uid="{00000000-0005-0000-0000-0000A6010000}"/>
    <cellStyle name="样式 1 3 3" xfId="429" xr:uid="{00000000-0005-0000-0000-0000A7010000}"/>
    <cellStyle name="样式 1 3 3 2" xfId="52" xr:uid="{00000000-0005-0000-0000-0000A8010000}"/>
    <cellStyle name="样式 1 3 4" xfId="329" xr:uid="{00000000-0005-0000-0000-0000A9010000}"/>
    <cellStyle name="样式 1 4" xfId="127" xr:uid="{00000000-0005-0000-0000-0000AA010000}"/>
    <cellStyle name="样式 1 4 2" xfId="271" xr:uid="{00000000-0005-0000-0000-0000AB010000}"/>
    <cellStyle name="样式 1 5" xfId="9" xr:uid="{00000000-0005-0000-0000-0000AC010000}"/>
    <cellStyle name="样式 1 6" xfId="274" xr:uid="{00000000-0005-0000-0000-0000AD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ideal/Shared%20Documents/General/&#27827;&#21335;/&#27827;&#21335;&#19968;&#22478;&#19968;&#27744;2022&#35268;&#21010;/&#24179;&#21488;&#22320;&#22336;&#32593;&#32476;&#35268;&#21010;/&#27827;&#21335;&#19968;&#22478;&#19968;&#27744;_&#23433;&#38451;_&#32593;&#32476;&#35268;&#21010;v1.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版本记录"/>
      <sheetName val="项目文档"/>
      <sheetName val="地址统计"/>
      <sheetName val="基础数据"/>
      <sheetName val="基础数据2"/>
    </sheetNames>
    <sheetDataSet>
      <sheetData sheetId="0">
        <row r="4">
          <cell r="B4">
            <v>500</v>
          </cell>
        </row>
        <row r="6">
          <cell r="B6">
            <v>8</v>
          </cell>
        </row>
        <row r="8">
          <cell r="B8">
            <v>8</v>
          </cell>
          <cell r="C8">
            <v>301</v>
          </cell>
          <cell r="E8" t="str">
            <v>21.14.168.0/21</v>
          </cell>
        </row>
        <row r="9">
          <cell r="C9">
            <v>300</v>
          </cell>
          <cell r="E9" t="str">
            <v>21.14.176.0/22</v>
          </cell>
        </row>
        <row r="10">
          <cell r="B10">
            <v>4</v>
          </cell>
          <cell r="C10">
            <v>150</v>
          </cell>
          <cell r="E10" t="str">
            <v>21.14.180.0/22</v>
          </cell>
        </row>
        <row r="11">
          <cell r="B11">
            <v>2</v>
          </cell>
          <cell r="C11">
            <v>151</v>
          </cell>
          <cell r="E11" t="str">
            <v>21.14.184.0/23</v>
          </cell>
        </row>
        <row r="12">
          <cell r="C12">
            <v>302</v>
          </cell>
          <cell r="E12" t="str">
            <v>21.14.186.0/23</v>
          </cell>
        </row>
        <row r="13">
          <cell r="C13">
            <v>200</v>
          </cell>
          <cell r="E13" t="str">
            <v>21.14.188.0/24</v>
          </cell>
        </row>
        <row r="14">
          <cell r="C14">
            <v>153</v>
          </cell>
          <cell r="E14" t="str">
            <v>21.14.189.0/24</v>
          </cell>
        </row>
        <row r="15">
          <cell r="C15">
            <v>307</v>
          </cell>
          <cell r="E15" t="str">
            <v>21.14.190.0/24</v>
          </cell>
        </row>
        <row r="16">
          <cell r="E16" t="str">
            <v>21.14.208.0</v>
          </cell>
        </row>
        <row r="17">
          <cell r="E17" t="str">
            <v>*.*.*.0/24</v>
          </cell>
        </row>
        <row r="18">
          <cell r="C18">
            <v>199</v>
          </cell>
          <cell r="E18" t="str">
            <v>10.19.244.128/25</v>
          </cell>
        </row>
        <row r="19">
          <cell r="C19">
            <v>208</v>
          </cell>
          <cell r="E19" t="str">
            <v>100.0.0.0/23</v>
          </cell>
        </row>
        <row r="20">
          <cell r="B20" t="str">
            <v>21.14.191.0-21.14.207.255</v>
          </cell>
        </row>
      </sheetData>
      <sheetData sheetId="1" refreshError="1"/>
      <sheetData sheetId="2" refreshError="1"/>
      <sheetData sheetId="3" refreshError="1"/>
      <sheetData sheetId="4">
        <row r="1">
          <cell r="C1">
            <v>150</v>
          </cell>
        </row>
        <row r="2">
          <cell r="Q2" t="str">
            <v>21</v>
          </cell>
        </row>
        <row r="3">
          <cell r="C3" t="str">
            <v>21.14.</v>
          </cell>
          <cell r="D3" t="str">
            <v>21.14.</v>
          </cell>
          <cell r="E3" t="str">
            <v>21.14.</v>
          </cell>
          <cell r="Q3" t="str">
            <v>14</v>
          </cell>
        </row>
        <row r="4">
          <cell r="C4" t="str">
            <v>180</v>
          </cell>
          <cell r="D4" t="str">
            <v>184</v>
          </cell>
          <cell r="E4" t="str">
            <v>168</v>
          </cell>
        </row>
      </sheetData>
      <sheetData sheetId="5">
        <row r="1">
          <cell r="C1" t="str">
            <v>服务器类型是否存在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刘 灏瀚" id="{C1872F7B-0BC7-4DBA-8B72-C83152F3AFBA}" userId="刘 灏瀚" providerId="None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3" dT="2023-01-16T15:51:41.06" personId="{C1872F7B-0BC7-4DBA-8B72-C83152F3AFBA}" id="{46B376AA-DDF5-46AD-8C45-22C43B7926D6}">
    <text>研发一管理服务器KVM
云调采集物理服务器ESXI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tyun@20220801" TargetMode="External"/><Relationship Id="rId2" Type="http://schemas.openxmlformats.org/officeDocument/2006/relationships/hyperlink" Target="mailto:Ctyun@20220801" TargetMode="External"/><Relationship Id="rId1" Type="http://schemas.openxmlformats.org/officeDocument/2006/relationships/hyperlink" Target="mailto:Ctyun@20220801" TargetMode="External"/><Relationship Id="rId4" Type="http://schemas.openxmlformats.org/officeDocument/2006/relationships/hyperlink" Target="mailto:Ctyun@2022080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15" sqref="B14:B15"/>
    </sheetView>
  </sheetViews>
  <sheetFormatPr defaultColWidth="9.109375" defaultRowHeight="13.8"/>
  <cols>
    <col min="1" max="1" width="17.44140625" customWidth="1"/>
    <col min="2" max="2" width="70.5546875" customWidth="1"/>
    <col min="3" max="3" width="22.109375" customWidth="1"/>
    <col min="4" max="4" width="15.5546875" customWidth="1"/>
  </cols>
  <sheetData>
    <row r="1" spans="1:3" ht="25.2" customHeight="1">
      <c r="A1" s="149" t="s">
        <v>0</v>
      </c>
      <c r="B1" s="200" t="s">
        <v>1</v>
      </c>
      <c r="C1" s="200"/>
    </row>
    <row r="2" spans="1:3" ht="25.2" customHeight="1">
      <c r="A2" s="149" t="s">
        <v>2</v>
      </c>
      <c r="B2" s="200" t="s">
        <v>880</v>
      </c>
      <c r="C2" s="200"/>
    </row>
    <row r="3" spans="1:3" ht="25.2" customHeight="1">
      <c r="A3" s="149" t="s">
        <v>3</v>
      </c>
      <c r="B3" s="200" t="s">
        <v>4</v>
      </c>
      <c r="C3" s="200"/>
    </row>
    <row r="4" spans="1:3" ht="110.1" customHeight="1">
      <c r="A4" s="149" t="s">
        <v>5</v>
      </c>
      <c r="B4" s="201" t="s">
        <v>6</v>
      </c>
      <c r="C4" s="200"/>
    </row>
    <row r="5" spans="1:3" ht="52.2" customHeight="1">
      <c r="A5" s="202" t="s">
        <v>7</v>
      </c>
      <c r="B5" s="202"/>
      <c r="C5" s="202"/>
    </row>
    <row r="6" spans="1:3" ht="24" customHeight="1">
      <c r="A6" s="117" t="s">
        <v>8</v>
      </c>
      <c r="B6" s="117" t="s">
        <v>9</v>
      </c>
      <c r="C6" s="118" t="s">
        <v>10</v>
      </c>
    </row>
    <row r="7" spans="1:3" ht="41.4">
      <c r="A7" s="121" t="s">
        <v>881</v>
      </c>
      <c r="B7" s="119" t="s">
        <v>12</v>
      </c>
      <c r="C7" s="120" t="s">
        <v>11</v>
      </c>
    </row>
    <row r="8" spans="1:3" ht="82.8">
      <c r="A8" s="121" t="s">
        <v>882</v>
      </c>
      <c r="B8" s="119" t="s">
        <v>883</v>
      </c>
      <c r="C8" s="120"/>
    </row>
  </sheetData>
  <mergeCells count="5">
    <mergeCell ref="B1:C1"/>
    <mergeCell ref="B2:C2"/>
    <mergeCell ref="B3:C3"/>
    <mergeCell ref="B4:C4"/>
    <mergeCell ref="A5:C5"/>
  </mergeCells>
  <phoneticPr fontId="4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5"/>
  <sheetViews>
    <sheetView workbookViewId="0">
      <selection activeCell="G20" sqref="G20"/>
    </sheetView>
  </sheetViews>
  <sheetFormatPr defaultColWidth="9" defaultRowHeight="13.8"/>
  <cols>
    <col min="1" max="14" width="11.5546875" customWidth="1"/>
  </cols>
  <sheetData>
    <row r="1" spans="1:14" ht="28.8">
      <c r="A1" s="6" t="s">
        <v>770</v>
      </c>
      <c r="B1" s="3" t="s">
        <v>771</v>
      </c>
      <c r="C1" s="3" t="s">
        <v>772</v>
      </c>
      <c r="D1" s="6" t="s">
        <v>773</v>
      </c>
      <c r="E1" s="6" t="s">
        <v>774</v>
      </c>
      <c r="F1" s="6" t="s">
        <v>775</v>
      </c>
      <c r="G1" s="6" t="s">
        <v>776</v>
      </c>
      <c r="H1" s="3" t="s">
        <v>777</v>
      </c>
      <c r="I1" s="3" t="s">
        <v>778</v>
      </c>
      <c r="J1" s="3" t="s">
        <v>779</v>
      </c>
      <c r="K1" s="6" t="s">
        <v>780</v>
      </c>
      <c r="L1" s="3" t="s">
        <v>781</v>
      </c>
      <c r="M1" s="3" t="s">
        <v>16</v>
      </c>
      <c r="N1" s="6" t="s">
        <v>782</v>
      </c>
    </row>
    <row r="2" spans="1:14" s="8" customFormat="1" ht="11.4">
      <c r="A2" s="9" t="s">
        <v>783</v>
      </c>
      <c r="B2" s="10" t="s">
        <v>784</v>
      </c>
      <c r="C2" s="10" t="s">
        <v>785</v>
      </c>
      <c r="D2" s="9" t="s">
        <v>786</v>
      </c>
      <c r="E2" s="9" t="s">
        <v>787</v>
      </c>
      <c r="F2" s="9" t="s">
        <v>788</v>
      </c>
      <c r="G2" s="9" t="s">
        <v>789</v>
      </c>
      <c r="H2" s="10" t="s">
        <v>784</v>
      </c>
      <c r="I2" s="10" t="s">
        <v>784</v>
      </c>
      <c r="J2" s="10" t="s">
        <v>784</v>
      </c>
      <c r="K2" s="9" t="s">
        <v>790</v>
      </c>
      <c r="L2" s="10" t="s">
        <v>784</v>
      </c>
      <c r="M2" s="10" t="s">
        <v>784</v>
      </c>
      <c r="N2" s="9" t="s">
        <v>791</v>
      </c>
    </row>
    <row r="5" spans="1:14">
      <c r="A5" s="165" t="s">
        <v>821</v>
      </c>
    </row>
  </sheetData>
  <phoneticPr fontId="46" type="noConversion"/>
  <dataValidations count="8">
    <dataValidation type="list" allowBlank="1" showErrorMessage="1" sqref="E2:E10001" xr:uid="{00000000-0002-0000-0800-000000000000}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D2:D10001" xr:uid="{00000000-0002-0000-0800-000001000000}">
      <formula1>"公网,私网"</formula1>
    </dataValidation>
    <dataValidation type="list" allowBlank="1" showErrorMessage="1" sqref="C2:C10001" xr:uid="{00000000-0002-0000-0800-000002000000}">
      <formula1>"A类,B类,C类,V6"</formula1>
    </dataValidation>
    <dataValidation type="list" allowBlank="1" showErrorMessage="1" sqref="F2:F10001" xr:uid="{00000000-0002-0000-0800-000003000000}">
      <formula1>"163,DCN,CN2,其他,DMZ"</formula1>
    </dataValidation>
    <dataValidation type="list" allowBlank="1" showErrorMessage="1" sqref="G2:G10001" xr:uid="{00000000-0002-0000-0800-000004000000}">
      <formula1>"IPV4,IPV6"</formula1>
    </dataValidation>
    <dataValidation type="list" allowBlank="1" showErrorMessage="1" sqref="K2:K10001" xr:uid="{00000000-0002-0000-0800-000005000000}">
      <formula1>"标准,非标准"</formula1>
    </dataValidation>
    <dataValidation type="list" allowBlank="1" showErrorMessage="1" sqref="H2:H10001" xr:uid="{00000000-0002-0000-0800-000006000000}">
      <formula1>"租用省公司,省公司赠送,集团划拨"</formula1>
    </dataValidation>
    <dataValidation type="list" allowBlank="1" showErrorMessage="1" sqref="N2:N10001" xr:uid="{00000000-0002-0000-0800-000007000000}">
      <formula1>"研发一部,研发二部,研发三部,其他,云网运营,集团"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J7"/>
  <sheetViews>
    <sheetView topLeftCell="D1" workbookViewId="0">
      <selection activeCell="H22" sqref="H22"/>
    </sheetView>
  </sheetViews>
  <sheetFormatPr defaultColWidth="9" defaultRowHeight="13.8"/>
  <cols>
    <col min="1" max="1" width="9.44140625" customWidth="1"/>
    <col min="2" max="2" width="26.6640625" customWidth="1"/>
    <col min="3" max="3" width="19.6640625" customWidth="1"/>
    <col min="4" max="4" width="26" customWidth="1"/>
    <col min="5" max="6" width="21.44140625" customWidth="1"/>
    <col min="7" max="7" width="12.33203125" customWidth="1"/>
    <col min="8" max="8" width="15.109375" customWidth="1"/>
    <col min="9" max="9" width="13.6640625" customWidth="1"/>
    <col min="10" max="10" width="11.5546875" customWidth="1"/>
  </cols>
  <sheetData>
    <row r="1" spans="1:10" ht="14.4">
      <c r="A1" s="2" t="s">
        <v>792</v>
      </c>
      <c r="B1" s="2" t="s">
        <v>793</v>
      </c>
      <c r="C1" s="2" t="s">
        <v>70</v>
      </c>
      <c r="D1" s="2" t="s">
        <v>794</v>
      </c>
      <c r="E1" s="2" t="s">
        <v>795</v>
      </c>
      <c r="F1" s="3" t="s">
        <v>796</v>
      </c>
      <c r="G1" s="2" t="s">
        <v>797</v>
      </c>
      <c r="H1" s="2" t="s">
        <v>426</v>
      </c>
      <c r="I1" s="2" t="s">
        <v>424</v>
      </c>
      <c r="J1" s="2" t="s">
        <v>798</v>
      </c>
    </row>
    <row r="2" spans="1:10" s="1" customFormat="1" ht="28.8">
      <c r="A2" s="4" t="s">
        <v>799</v>
      </c>
      <c r="B2" s="5" t="s">
        <v>800</v>
      </c>
      <c r="C2" s="5" t="s">
        <v>801</v>
      </c>
      <c r="D2" s="6" t="s">
        <v>802</v>
      </c>
      <c r="E2" s="4" t="s">
        <v>803</v>
      </c>
      <c r="F2" s="4" t="s">
        <v>803</v>
      </c>
      <c r="G2" s="5" t="s">
        <v>804</v>
      </c>
      <c r="H2" s="5" t="s">
        <v>805</v>
      </c>
      <c r="I2" s="5">
        <v>2100</v>
      </c>
      <c r="J2" s="5">
        <v>65258</v>
      </c>
    </row>
    <row r="3" spans="1:10" s="1" customFormat="1" ht="28.8">
      <c r="A3" s="4" t="s">
        <v>799</v>
      </c>
      <c r="B3" s="5" t="s">
        <v>806</v>
      </c>
      <c r="C3" s="5" t="s">
        <v>807</v>
      </c>
      <c r="D3" s="6" t="s">
        <v>808</v>
      </c>
      <c r="E3" s="4" t="s">
        <v>803</v>
      </c>
      <c r="F3" s="4" t="s">
        <v>803</v>
      </c>
      <c r="G3" s="5" t="s">
        <v>809</v>
      </c>
      <c r="H3" s="5" t="s">
        <v>805</v>
      </c>
      <c r="I3" s="5">
        <v>2100</v>
      </c>
      <c r="J3" s="5">
        <v>65258</v>
      </c>
    </row>
    <row r="7" spans="1:10">
      <c r="D7" s="165" t="s">
        <v>821</v>
      </c>
    </row>
  </sheetData>
  <phoneticPr fontId="46" type="noConversion"/>
  <dataValidations count="3">
    <dataValidation type="list" allowBlank="1" showErrorMessage="1" sqref="B4:B10001" xr:uid="{00000000-0002-0000-0A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  <dataValidation type="list" allowBlank="1" showErrorMessage="1" sqref="E2:E3" xr:uid="{00000000-0002-0000-0A00-000001000000}">
      <formula1>"云存储（OOS）产品线,dx111标准产品线,云终端产品线,CDN产品线,数据库产品线,云网融合产品线,应用研发与运营中心,弹性计算产品线,PaaS平台产品线,大数据平台研发与运营中心,弹性存储产品线,合营产品线,网信安,办公网,广东IDC,内蒙IDC,贵州IDC,云网运营部,Zstack产品线,ZStack混合云,自研混合云,HCSO混合云,其他IDC,超融合产品线,待治理,IT运营中心,产品与生态部,市场营销部,研发一部,战略客户中心"</formula1>
    </dataValidation>
    <dataValidation type="list" allowBlank="1" showInputMessage="1" showErrorMessage="1" sqref="F2:F3" xr:uid="{00000000-0002-0000-0A00-000002000000}">
      <formula1>"CDN,边缘计算,存储,云网融合产品线,弹性存储产品线,弹性计算产品线,大数据AI,大数据AI,数据库,云存储（OOS）产品线,云终端产品线,PaaS平台产品线"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10"/>
  <sheetViews>
    <sheetView workbookViewId="0">
      <selection activeCell="N26" sqref="N26"/>
    </sheetView>
  </sheetViews>
  <sheetFormatPr defaultColWidth="8.6640625" defaultRowHeight="14.4"/>
  <cols>
    <col min="1" max="16384" width="8.6640625" style="1"/>
  </cols>
  <sheetData>
    <row r="1" spans="1:29" s="31" customFormat="1" ht="14.25" customHeight="1">
      <c r="A1" s="212" t="s">
        <v>630</v>
      </c>
      <c r="B1" s="212"/>
      <c r="C1" s="212"/>
      <c r="D1" s="212"/>
      <c r="E1" s="212"/>
      <c r="F1" s="212"/>
      <c r="G1" s="212"/>
      <c r="H1" s="212"/>
      <c r="I1" s="213" t="s">
        <v>631</v>
      </c>
      <c r="J1" s="213"/>
      <c r="K1" s="214"/>
      <c r="L1" s="213"/>
      <c r="M1" s="213"/>
      <c r="N1" s="215" t="s">
        <v>632</v>
      </c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</row>
    <row r="2" spans="1:29" s="31" customFormat="1" ht="19.2">
      <c r="A2" s="32" t="s">
        <v>26</v>
      </c>
      <c r="B2" s="33" t="s">
        <v>633</v>
      </c>
      <c r="C2" s="33" t="s">
        <v>634</v>
      </c>
      <c r="D2" s="33" t="s">
        <v>635</v>
      </c>
      <c r="E2" s="34" t="s">
        <v>636</v>
      </c>
      <c r="F2" s="34" t="s">
        <v>637</v>
      </c>
      <c r="G2" s="34" t="s">
        <v>638</v>
      </c>
      <c r="H2" s="34" t="s">
        <v>639</v>
      </c>
      <c r="I2" s="34" t="s">
        <v>640</v>
      </c>
      <c r="J2" s="34" t="s">
        <v>641</v>
      </c>
      <c r="K2" s="36" t="s">
        <v>642</v>
      </c>
      <c r="L2" s="34" t="s">
        <v>643</v>
      </c>
      <c r="M2" s="34" t="s">
        <v>644</v>
      </c>
      <c r="N2" s="37" t="s">
        <v>645</v>
      </c>
      <c r="O2" s="38" t="s">
        <v>646</v>
      </c>
      <c r="P2" s="37" t="s">
        <v>647</v>
      </c>
      <c r="Q2" s="37" t="s">
        <v>648</v>
      </c>
      <c r="R2" s="37" t="s">
        <v>649</v>
      </c>
      <c r="S2" s="37" t="s">
        <v>650</v>
      </c>
      <c r="T2" s="37" t="s">
        <v>651</v>
      </c>
      <c r="U2" s="43" t="s">
        <v>652</v>
      </c>
      <c r="V2" s="43" t="s">
        <v>653</v>
      </c>
      <c r="W2" s="44" t="s">
        <v>654</v>
      </c>
      <c r="X2" s="43" t="s">
        <v>655</v>
      </c>
      <c r="Y2" s="37" t="s">
        <v>656</v>
      </c>
      <c r="Z2" s="48" t="s">
        <v>657</v>
      </c>
      <c r="AA2" s="37" t="s">
        <v>658</v>
      </c>
      <c r="AB2" s="43" t="s">
        <v>659</v>
      </c>
      <c r="AC2" s="49" t="s">
        <v>660</v>
      </c>
    </row>
    <row r="3" spans="1:29" s="31" customFormat="1" ht="48">
      <c r="A3" s="35" t="str">
        <f>项目信息!C5</f>
        <v>郑州3</v>
      </c>
      <c r="B3" s="35" t="str">
        <f>项目信息!C6</f>
        <v>河南</v>
      </c>
      <c r="C3" s="35" t="str">
        <f>项目信息!C7</f>
        <v>郑州</v>
      </c>
      <c r="D3" s="35" t="str">
        <f>项目信息!C15</f>
        <v>郑州市高新区枢纽楼数据中心{site_name}机房</v>
      </c>
      <c r="E3" s="35" t="s">
        <v>661</v>
      </c>
      <c r="F3" s="35" t="s">
        <v>662</v>
      </c>
      <c r="G3" s="35" t="s">
        <v>663</v>
      </c>
      <c r="H3" s="35" t="s">
        <v>664</v>
      </c>
      <c r="I3" s="35" t="s">
        <v>665</v>
      </c>
      <c r="J3" s="39" t="s">
        <v>666</v>
      </c>
      <c r="K3" s="40" t="str">
        <f>项目信息!C10</f>
        <v>2022-11-10</v>
      </c>
      <c r="L3" s="35" t="s">
        <v>667</v>
      </c>
      <c r="M3" s="35" t="s">
        <v>668</v>
      </c>
      <c r="N3" s="41">
        <v>163</v>
      </c>
      <c r="O3" s="42"/>
      <c r="P3" s="42"/>
      <c r="Q3" s="45" t="s">
        <v>669</v>
      </c>
      <c r="R3" s="45"/>
      <c r="S3" s="41">
        <v>10</v>
      </c>
      <c r="T3" s="46">
        <v>40</v>
      </c>
      <c r="U3" s="47" t="s">
        <v>670</v>
      </c>
      <c r="V3" s="47" t="s">
        <v>671</v>
      </c>
      <c r="W3" s="47"/>
      <c r="X3" s="47" t="s">
        <v>672</v>
      </c>
      <c r="Y3" s="41" t="s">
        <v>673</v>
      </c>
      <c r="Z3" s="41"/>
      <c r="AA3" s="41" t="s">
        <v>674</v>
      </c>
      <c r="AB3" s="47" t="s">
        <v>675</v>
      </c>
      <c r="AC3" s="47"/>
    </row>
    <row r="4" spans="1:29" s="31" customFormat="1" ht="48">
      <c r="A4" s="35" t="str">
        <f>项目信息!C5</f>
        <v>郑州3</v>
      </c>
      <c r="B4" s="35" t="str">
        <f>项目信息!C6</f>
        <v>河南</v>
      </c>
      <c r="C4" s="35" t="str">
        <f>项目信息!C7</f>
        <v>郑州</v>
      </c>
      <c r="D4" s="35" t="str">
        <f>项目信息!C15</f>
        <v>郑州市高新区枢纽楼数据中心{site_name}机房</v>
      </c>
      <c r="E4" s="35" t="s">
        <v>661</v>
      </c>
      <c r="F4" s="35" t="s">
        <v>662</v>
      </c>
      <c r="G4" s="35" t="s">
        <v>663</v>
      </c>
      <c r="H4" s="35" t="s">
        <v>664</v>
      </c>
      <c r="I4" s="35" t="s">
        <v>665</v>
      </c>
      <c r="J4" s="39" t="s">
        <v>666</v>
      </c>
      <c r="K4" s="40" t="str">
        <f>项目信息!C10</f>
        <v>2022-11-10</v>
      </c>
      <c r="L4" s="35" t="s">
        <v>667</v>
      </c>
      <c r="M4" s="35" t="s">
        <v>668</v>
      </c>
      <c r="N4" s="41">
        <v>163</v>
      </c>
      <c r="O4" s="42"/>
      <c r="P4" s="42"/>
      <c r="Q4" s="45" t="s">
        <v>676</v>
      </c>
      <c r="R4" s="45"/>
      <c r="S4" s="41">
        <v>10</v>
      </c>
      <c r="T4" s="46">
        <v>40</v>
      </c>
      <c r="U4" s="47" t="s">
        <v>670</v>
      </c>
      <c r="V4" s="47" t="s">
        <v>677</v>
      </c>
      <c r="W4" s="47"/>
      <c r="X4" s="47" t="s">
        <v>672</v>
      </c>
      <c r="Y4" s="41" t="s">
        <v>678</v>
      </c>
      <c r="Z4" s="41"/>
      <c r="AA4" s="41" t="s">
        <v>674</v>
      </c>
      <c r="AB4" s="47" t="s">
        <v>679</v>
      </c>
      <c r="AC4" s="47"/>
    </row>
    <row r="5" spans="1:29" s="31" customFormat="1" ht="48">
      <c r="A5" s="35" t="str">
        <f>项目信息!C5</f>
        <v>郑州3</v>
      </c>
      <c r="B5" s="35" t="str">
        <f>项目信息!C6</f>
        <v>河南</v>
      </c>
      <c r="C5" s="35" t="str">
        <f>项目信息!C7</f>
        <v>郑州</v>
      </c>
      <c r="D5" s="35" t="str">
        <f>项目信息!C15</f>
        <v>郑州市高新区枢纽楼数据中心{site_name}机房</v>
      </c>
      <c r="E5" s="35" t="s">
        <v>661</v>
      </c>
      <c r="F5" s="35" t="s">
        <v>662</v>
      </c>
      <c r="G5" s="35" t="s">
        <v>663</v>
      </c>
      <c r="H5" s="35" t="s">
        <v>664</v>
      </c>
      <c r="I5" s="35" t="s">
        <v>680</v>
      </c>
      <c r="J5" s="39" t="s">
        <v>681</v>
      </c>
      <c r="K5" s="40" t="str">
        <f>项目信息!C10</f>
        <v>2022-11-10</v>
      </c>
      <c r="L5" s="35" t="s">
        <v>667</v>
      </c>
      <c r="M5" s="35" t="s">
        <v>668</v>
      </c>
      <c r="N5" s="41">
        <v>163</v>
      </c>
      <c r="O5" s="42"/>
      <c r="P5" s="42"/>
      <c r="Q5" s="45" t="s">
        <v>669</v>
      </c>
      <c r="R5" s="45"/>
      <c r="S5" s="41">
        <v>10</v>
      </c>
      <c r="T5" s="46">
        <v>40</v>
      </c>
      <c r="U5" s="47" t="s">
        <v>670</v>
      </c>
      <c r="V5" s="47" t="s">
        <v>682</v>
      </c>
      <c r="W5" s="47"/>
      <c r="X5" s="47" t="s">
        <v>672</v>
      </c>
      <c r="Y5" s="41" t="s">
        <v>683</v>
      </c>
      <c r="Z5" s="41"/>
      <c r="AA5" s="41" t="s">
        <v>684</v>
      </c>
      <c r="AB5" s="47" t="s">
        <v>685</v>
      </c>
      <c r="AC5" s="47"/>
    </row>
    <row r="6" spans="1:29" s="31" customFormat="1" ht="48">
      <c r="A6" s="35" t="str">
        <f>项目信息!C5</f>
        <v>郑州3</v>
      </c>
      <c r="B6" s="35" t="str">
        <f>项目信息!C6</f>
        <v>河南</v>
      </c>
      <c r="C6" s="35" t="str">
        <f>项目信息!C7</f>
        <v>郑州</v>
      </c>
      <c r="D6" s="35" t="str">
        <f>项目信息!C15</f>
        <v>郑州市高新区枢纽楼数据中心{site_name}机房</v>
      </c>
      <c r="E6" s="35" t="s">
        <v>661</v>
      </c>
      <c r="F6" s="35" t="s">
        <v>662</v>
      </c>
      <c r="G6" s="35" t="s">
        <v>663</v>
      </c>
      <c r="H6" s="35" t="s">
        <v>664</v>
      </c>
      <c r="I6" s="35" t="s">
        <v>680</v>
      </c>
      <c r="J6" s="39" t="s">
        <v>681</v>
      </c>
      <c r="K6" s="40" t="str">
        <f>项目信息!C10</f>
        <v>2022-11-10</v>
      </c>
      <c r="L6" s="35" t="s">
        <v>667</v>
      </c>
      <c r="M6" s="35" t="s">
        <v>668</v>
      </c>
      <c r="N6" s="41">
        <v>163</v>
      </c>
      <c r="O6" s="42"/>
      <c r="P6" s="42"/>
      <c r="Q6" s="45" t="s">
        <v>676</v>
      </c>
      <c r="R6" s="45"/>
      <c r="S6" s="41">
        <v>10</v>
      </c>
      <c r="T6" s="46">
        <v>40</v>
      </c>
      <c r="U6" s="47" t="s">
        <v>670</v>
      </c>
      <c r="V6" s="47" t="s">
        <v>686</v>
      </c>
      <c r="W6" s="47"/>
      <c r="X6" s="47" t="s">
        <v>672</v>
      </c>
      <c r="Y6" s="41" t="s">
        <v>687</v>
      </c>
      <c r="Z6" s="41"/>
      <c r="AA6" s="41" t="s">
        <v>684</v>
      </c>
      <c r="AB6" s="47" t="s">
        <v>688</v>
      </c>
      <c r="AC6" s="47"/>
    </row>
    <row r="10" spans="1:29">
      <c r="A10" s="165" t="s">
        <v>821</v>
      </c>
    </row>
  </sheetData>
  <mergeCells count="3">
    <mergeCell ref="A1:H1"/>
    <mergeCell ref="I1:M1"/>
    <mergeCell ref="N1:AC1"/>
  </mergeCells>
  <phoneticPr fontId="4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20"/>
  <sheetViews>
    <sheetView zoomScale="115" zoomScaleNormal="115" workbookViewId="0">
      <selection activeCell="C25" sqref="C25"/>
    </sheetView>
  </sheetViews>
  <sheetFormatPr defaultColWidth="9" defaultRowHeight="14.4"/>
  <cols>
    <col min="1" max="1" width="8.44140625" style="1" customWidth="1"/>
    <col min="2" max="2" width="17.33203125" style="97" customWidth="1"/>
    <col min="3" max="3" width="51" style="1" customWidth="1"/>
    <col min="4" max="4" width="71.6640625" style="1" customWidth="1"/>
    <col min="5" max="6" width="53.5546875" style="1" customWidth="1"/>
    <col min="7" max="7" width="9" style="1" customWidth="1"/>
    <col min="8" max="16384" width="9" style="1"/>
  </cols>
  <sheetData>
    <row r="1" spans="1:4">
      <c r="A1" s="110" t="s">
        <v>13</v>
      </c>
      <c r="B1" s="96" t="s">
        <v>14</v>
      </c>
      <c r="C1" s="110" t="s">
        <v>15</v>
      </c>
      <c r="D1" s="110" t="s">
        <v>16</v>
      </c>
    </row>
    <row r="2" spans="1:4" s="109" customFormat="1" ht="12">
      <c r="A2" s="108" t="s">
        <v>17</v>
      </c>
      <c r="B2" s="111" t="s">
        <v>18</v>
      </c>
      <c r="C2" s="112" t="s">
        <v>19</v>
      </c>
      <c r="D2" s="112" t="s">
        <v>20</v>
      </c>
    </row>
    <row r="3" spans="1:4" s="109" customFormat="1" ht="12">
      <c r="A3" s="108" t="s">
        <v>17</v>
      </c>
      <c r="B3" s="111" t="s">
        <v>21</v>
      </c>
      <c r="C3" s="113" t="s">
        <v>22</v>
      </c>
      <c r="D3" s="112" t="s">
        <v>20</v>
      </c>
    </row>
    <row r="4" spans="1:4" s="109" customFormat="1" ht="12">
      <c r="A4" s="108" t="s">
        <v>17</v>
      </c>
      <c r="B4" s="111" t="s">
        <v>23</v>
      </c>
      <c r="C4" s="114" t="s">
        <v>24</v>
      </c>
      <c r="D4" s="112" t="s">
        <v>25</v>
      </c>
    </row>
    <row r="5" spans="1:4" s="109" customFormat="1" ht="12">
      <c r="A5" s="108" t="s">
        <v>17</v>
      </c>
      <c r="B5" s="111" t="s">
        <v>26</v>
      </c>
      <c r="C5" s="114" t="s">
        <v>27</v>
      </c>
      <c r="D5" s="112" t="s">
        <v>20</v>
      </c>
    </row>
    <row r="6" spans="1:4" s="109" customFormat="1" ht="12">
      <c r="A6" s="108" t="s">
        <v>17</v>
      </c>
      <c r="B6" s="111" t="s">
        <v>28</v>
      </c>
      <c r="C6" s="114" t="s">
        <v>29</v>
      </c>
      <c r="D6" s="112"/>
    </row>
    <row r="7" spans="1:4" s="109" customFormat="1" ht="12">
      <c r="A7" s="108" t="s">
        <v>17</v>
      </c>
      <c r="B7" s="111" t="s">
        <v>30</v>
      </c>
      <c r="C7" s="114" t="s">
        <v>31</v>
      </c>
      <c r="D7" s="112"/>
    </row>
    <row r="8" spans="1:4" s="109" customFormat="1" ht="12">
      <c r="A8" s="108" t="s">
        <v>17</v>
      </c>
      <c r="B8" s="111" t="s">
        <v>32</v>
      </c>
      <c r="C8" s="114" t="s">
        <v>33</v>
      </c>
      <c r="D8" s="112"/>
    </row>
    <row r="9" spans="1:4" s="109" customFormat="1" ht="12.6" customHeight="1">
      <c r="A9" s="108" t="s">
        <v>34</v>
      </c>
      <c r="B9" s="111" t="s">
        <v>35</v>
      </c>
      <c r="C9" s="114" t="s">
        <v>36</v>
      </c>
      <c r="D9" s="112" t="s">
        <v>37</v>
      </c>
    </row>
    <row r="10" spans="1:4" s="109" customFormat="1" ht="12">
      <c r="A10" s="108" t="s">
        <v>17</v>
      </c>
      <c r="B10" s="111" t="s">
        <v>38</v>
      </c>
      <c r="C10" s="115" t="s">
        <v>39</v>
      </c>
      <c r="D10" s="112" t="s">
        <v>40</v>
      </c>
    </row>
    <row r="11" spans="1:4" s="109" customFormat="1" ht="12">
      <c r="A11" s="108" t="s">
        <v>17</v>
      </c>
      <c r="B11" s="111" t="s">
        <v>41</v>
      </c>
      <c r="C11" s="114" t="s">
        <v>42</v>
      </c>
      <c r="D11" s="112" t="s">
        <v>43</v>
      </c>
    </row>
    <row r="12" spans="1:4" s="109" customFormat="1" ht="12">
      <c r="A12" s="108" t="s">
        <v>17</v>
      </c>
      <c r="B12" s="111" t="s">
        <v>44</v>
      </c>
      <c r="C12" s="163" t="s">
        <v>45</v>
      </c>
      <c r="D12" s="112" t="s">
        <v>816</v>
      </c>
    </row>
    <row r="13" spans="1:4" s="109" customFormat="1" ht="12">
      <c r="A13" s="108" t="s">
        <v>17</v>
      </c>
      <c r="B13" s="111" t="s">
        <v>46</v>
      </c>
      <c r="C13" s="112" t="s">
        <v>47</v>
      </c>
      <c r="D13" s="112" t="s">
        <v>48</v>
      </c>
    </row>
    <row r="14" spans="1:4" s="109" customFormat="1" ht="12">
      <c r="A14" s="108" t="s">
        <v>17</v>
      </c>
      <c r="B14" s="111" t="s">
        <v>49</v>
      </c>
      <c r="C14" s="112" t="s">
        <v>50</v>
      </c>
      <c r="D14" s="112" t="s">
        <v>51</v>
      </c>
    </row>
    <row r="15" spans="1:4" s="109" customFormat="1" ht="12">
      <c r="A15" s="108" t="s">
        <v>52</v>
      </c>
      <c r="B15" s="111" t="s">
        <v>53</v>
      </c>
      <c r="C15" s="112" t="s">
        <v>54</v>
      </c>
      <c r="D15" s="112" t="s">
        <v>55</v>
      </c>
    </row>
    <row r="16" spans="1:4" s="109" customFormat="1" ht="12">
      <c r="A16" s="108" t="s">
        <v>56</v>
      </c>
      <c r="B16" s="111" t="s">
        <v>57</v>
      </c>
      <c r="C16" s="116">
        <v>48</v>
      </c>
      <c r="D16" s="112" t="s">
        <v>58</v>
      </c>
    </row>
    <row r="17" spans="1:4" s="109" customFormat="1" ht="12">
      <c r="A17" s="108" t="s">
        <v>56</v>
      </c>
      <c r="B17" s="111" t="s">
        <v>59</v>
      </c>
      <c r="C17" s="116" t="s">
        <v>60</v>
      </c>
      <c r="D17" s="116" t="s">
        <v>61</v>
      </c>
    </row>
    <row r="18" spans="1:4" s="109" customFormat="1" ht="12">
      <c r="A18" s="108" t="s">
        <v>56</v>
      </c>
      <c r="B18" s="111" t="s">
        <v>62</v>
      </c>
      <c r="C18" s="116">
        <v>20</v>
      </c>
      <c r="D18" s="116" t="s">
        <v>63</v>
      </c>
    </row>
    <row r="19" spans="1:4" s="109" customFormat="1" ht="12">
      <c r="A19" s="108" t="s">
        <v>56</v>
      </c>
      <c r="B19" s="111" t="s">
        <v>64</v>
      </c>
      <c r="C19" s="116">
        <v>32</v>
      </c>
      <c r="D19" s="116" t="s">
        <v>63</v>
      </c>
    </row>
    <row r="20" spans="1:4" s="109" customFormat="1" ht="12">
      <c r="A20" s="108" t="s">
        <v>56</v>
      </c>
      <c r="B20" s="111" t="s">
        <v>65</v>
      </c>
      <c r="C20" s="116" t="s">
        <v>66</v>
      </c>
      <c r="D20" s="116" t="s">
        <v>63</v>
      </c>
    </row>
  </sheetData>
  <phoneticPr fontId="4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28"/>
  <sheetViews>
    <sheetView zoomScale="92" zoomScaleNormal="92" workbookViewId="0">
      <selection activeCell="K1" sqref="K1"/>
    </sheetView>
  </sheetViews>
  <sheetFormatPr defaultColWidth="9" defaultRowHeight="14.25" customHeight="1"/>
  <cols>
    <col min="1" max="1" width="9" style="104"/>
    <col min="2" max="2" width="10.109375" style="104" customWidth="1"/>
    <col min="3" max="3" width="17.109375" style="104" customWidth="1"/>
    <col min="4" max="4" width="28" style="104" customWidth="1"/>
    <col min="5" max="5" width="5.33203125" style="104" customWidth="1"/>
    <col min="6" max="6" width="9.44140625" style="105" customWidth="1"/>
    <col min="7" max="7" width="43.44140625" style="104" customWidth="1"/>
    <col min="8" max="8" width="7.5546875" style="104" customWidth="1"/>
    <col min="9" max="9" width="21.5546875" style="104" customWidth="1"/>
    <col min="10" max="10" width="43.109375" style="104" customWidth="1"/>
    <col min="11" max="11" width="20.33203125" style="104" customWidth="1"/>
    <col min="12" max="12" width="21.5546875" style="104" customWidth="1"/>
    <col min="13" max="13" width="18.33203125" style="104" customWidth="1"/>
    <col min="14" max="14" width="20.33203125" style="104" customWidth="1"/>
    <col min="15" max="18" width="21.5546875" style="104" customWidth="1"/>
    <col min="19" max="19" width="31" style="104" customWidth="1"/>
    <col min="20" max="20" width="10.109375" style="104" customWidth="1"/>
    <col min="21" max="21" width="9" style="104" customWidth="1"/>
    <col min="22" max="16384" width="9" style="104"/>
  </cols>
  <sheetData>
    <row r="1" spans="1:21" s="155" customFormat="1" ht="28.8">
      <c r="A1" s="155" t="s">
        <v>67</v>
      </c>
      <c r="B1" s="156" t="s">
        <v>68</v>
      </c>
      <c r="C1" s="156" t="s">
        <v>69</v>
      </c>
      <c r="D1" s="106" t="s">
        <v>70</v>
      </c>
      <c r="E1" s="106" t="s">
        <v>71</v>
      </c>
      <c r="F1" s="106" t="s">
        <v>72</v>
      </c>
      <c r="G1" s="106" t="s">
        <v>73</v>
      </c>
      <c r="H1" s="138" t="s">
        <v>74</v>
      </c>
      <c r="I1" s="106" t="s">
        <v>75</v>
      </c>
      <c r="J1" s="157" t="s">
        <v>76</v>
      </c>
      <c r="K1" s="138" t="s">
        <v>77</v>
      </c>
      <c r="L1" s="138" t="s">
        <v>78</v>
      </c>
      <c r="M1" s="138" t="s">
        <v>79</v>
      </c>
      <c r="N1" s="138" t="s">
        <v>80</v>
      </c>
      <c r="O1" s="138" t="s">
        <v>81</v>
      </c>
      <c r="P1" s="138" t="s">
        <v>82</v>
      </c>
      <c r="Q1" s="138" t="s">
        <v>83</v>
      </c>
      <c r="R1" s="138" t="s">
        <v>84</v>
      </c>
      <c r="S1" s="138" t="s">
        <v>85</v>
      </c>
      <c r="T1" s="159" t="s">
        <v>16</v>
      </c>
      <c r="U1" s="158"/>
    </row>
    <row r="2" spans="1:21" s="128" customFormat="1" ht="19.95" customHeight="1">
      <c r="A2" s="203" t="s">
        <v>86</v>
      </c>
      <c r="B2" s="107">
        <v>1</v>
      </c>
      <c r="C2" s="122"/>
      <c r="D2" s="123" t="s">
        <v>87</v>
      </c>
      <c r="E2" s="123" t="s">
        <v>88</v>
      </c>
      <c r="F2" s="124">
        <v>9</v>
      </c>
      <c r="G2" s="125" t="s">
        <v>89</v>
      </c>
      <c r="H2" s="126" t="s">
        <v>90</v>
      </c>
      <c r="I2" s="127" t="s">
        <v>91</v>
      </c>
      <c r="J2" s="151" t="str">
        <f>D2&amp;"-"&amp;I2&amp;IF(C2="","","-"&amp;C2)</f>
        <v>宿主机服务器-ZXCLOUD R5300 G4X</v>
      </c>
      <c r="K2" s="160" t="s">
        <v>874</v>
      </c>
      <c r="L2" s="162" t="s">
        <v>92</v>
      </c>
      <c r="M2" s="162" t="s">
        <v>93</v>
      </c>
      <c r="N2" s="162" t="s">
        <v>94</v>
      </c>
      <c r="O2" s="162" t="s">
        <v>95</v>
      </c>
      <c r="P2" s="162" t="s">
        <v>96</v>
      </c>
      <c r="Q2" s="162">
        <v>50000</v>
      </c>
      <c r="R2" s="162" t="s">
        <v>97</v>
      </c>
      <c r="S2" s="162" t="s">
        <v>98</v>
      </c>
      <c r="T2" s="122"/>
    </row>
    <row r="3" spans="1:21" s="128" customFormat="1" ht="19.95" customHeight="1">
      <c r="A3" s="203"/>
      <c r="B3" s="107" t="s">
        <v>99</v>
      </c>
      <c r="C3" s="122"/>
      <c r="D3" s="123" t="s">
        <v>100</v>
      </c>
      <c r="E3" s="123" t="s">
        <v>88</v>
      </c>
      <c r="F3" s="124">
        <v>5</v>
      </c>
      <c r="G3" s="125" t="s">
        <v>101</v>
      </c>
      <c r="H3" s="126" t="s">
        <v>102</v>
      </c>
      <c r="I3" s="127" t="s">
        <v>103</v>
      </c>
      <c r="J3" s="151" t="str">
        <f>D3&amp;"-"&amp;I3&amp;IF(C3="","","-"&amp;C3)</f>
        <v>弹性裸金属服务器-1-2288HV6</v>
      </c>
      <c r="K3" s="160" t="s">
        <v>874</v>
      </c>
      <c r="L3" s="162" t="s">
        <v>104</v>
      </c>
      <c r="M3" s="162" t="s">
        <v>93</v>
      </c>
      <c r="N3" s="162" t="s">
        <v>105</v>
      </c>
      <c r="O3" s="162" t="s">
        <v>106</v>
      </c>
      <c r="P3" s="162" t="s">
        <v>107</v>
      </c>
      <c r="Q3" s="162">
        <v>50000</v>
      </c>
      <c r="R3" s="162" t="s">
        <v>97</v>
      </c>
      <c r="S3" s="162" t="s">
        <v>98</v>
      </c>
      <c r="T3" s="122"/>
    </row>
    <row r="4" spans="1:21" s="128" customFormat="1" ht="19.95" customHeight="1">
      <c r="A4" s="203"/>
      <c r="B4" s="107" t="s">
        <v>108</v>
      </c>
      <c r="C4" s="122"/>
      <c r="D4" s="123" t="s">
        <v>109</v>
      </c>
      <c r="E4" s="123" t="s">
        <v>88</v>
      </c>
      <c r="F4" s="124">
        <v>2</v>
      </c>
      <c r="G4" s="125" t="s">
        <v>110</v>
      </c>
      <c r="H4" s="126" t="s">
        <v>102</v>
      </c>
      <c r="I4" s="127" t="s">
        <v>103</v>
      </c>
      <c r="J4" s="151" t="str">
        <f t="shared" ref="J4:J28" si="0">D4&amp;"-"&amp;I4&amp;IF(C4="","","-"&amp;C4)</f>
        <v>弹性裸金属服务器-2-2288HV6</v>
      </c>
      <c r="K4" s="160" t="s">
        <v>874</v>
      </c>
      <c r="L4" s="162" t="s">
        <v>104</v>
      </c>
      <c r="M4" s="162" t="s">
        <v>93</v>
      </c>
      <c r="N4" s="162" t="s">
        <v>105</v>
      </c>
      <c r="O4" s="162" t="s">
        <v>106</v>
      </c>
      <c r="P4" s="162" t="s">
        <v>107</v>
      </c>
      <c r="Q4" s="162">
        <v>50000</v>
      </c>
      <c r="R4" s="162" t="s">
        <v>97</v>
      </c>
      <c r="S4" s="162" t="s">
        <v>98</v>
      </c>
      <c r="T4" s="122"/>
    </row>
    <row r="5" spans="1:21" s="128" customFormat="1" ht="19.95" customHeight="1">
      <c r="A5" s="203"/>
      <c r="B5" s="107" t="s">
        <v>111</v>
      </c>
      <c r="C5" s="122"/>
      <c r="D5" s="123" t="s">
        <v>112</v>
      </c>
      <c r="E5" s="123" t="s">
        <v>88</v>
      </c>
      <c r="F5" s="124">
        <v>2</v>
      </c>
      <c r="G5" s="125" t="s">
        <v>113</v>
      </c>
      <c r="H5" s="126" t="s">
        <v>102</v>
      </c>
      <c r="I5" s="127" t="s">
        <v>103</v>
      </c>
      <c r="J5" s="151" t="str">
        <f t="shared" si="0"/>
        <v>弹性裸金属服务器-3-2288HV6</v>
      </c>
      <c r="K5" s="160" t="s">
        <v>874</v>
      </c>
      <c r="L5" s="162" t="s">
        <v>104</v>
      </c>
      <c r="M5" s="162" t="s">
        <v>93</v>
      </c>
      <c r="N5" s="162" t="s">
        <v>105</v>
      </c>
      <c r="O5" s="162" t="s">
        <v>106</v>
      </c>
      <c r="P5" s="162" t="s">
        <v>107</v>
      </c>
      <c r="Q5" s="162">
        <v>50000</v>
      </c>
      <c r="R5" s="162" t="s">
        <v>97</v>
      </c>
      <c r="S5" s="162" t="s">
        <v>98</v>
      </c>
      <c r="T5" s="122"/>
    </row>
    <row r="6" spans="1:21" s="128" customFormat="1" ht="19.95" customHeight="1">
      <c r="A6" s="203"/>
      <c r="B6" s="107" t="s">
        <v>114</v>
      </c>
      <c r="C6" s="122"/>
      <c r="D6" s="124" t="s">
        <v>115</v>
      </c>
      <c r="E6" s="123" t="s">
        <v>88</v>
      </c>
      <c r="F6" s="124">
        <v>5</v>
      </c>
      <c r="G6" s="125" t="s">
        <v>116</v>
      </c>
      <c r="H6" s="126" t="s">
        <v>117</v>
      </c>
      <c r="I6" s="127" t="s">
        <v>118</v>
      </c>
      <c r="J6" s="151" t="str">
        <f t="shared" si="0"/>
        <v>块存储（性能型）服务器-TG225 B1</v>
      </c>
      <c r="K6" s="160" t="s">
        <v>874</v>
      </c>
      <c r="L6" s="162" t="s">
        <v>119</v>
      </c>
      <c r="M6" s="162" t="s">
        <v>93</v>
      </c>
      <c r="N6" s="162" t="s">
        <v>120</v>
      </c>
      <c r="O6" s="162" t="s">
        <v>121</v>
      </c>
      <c r="P6" s="162" t="s">
        <v>107</v>
      </c>
      <c r="Q6" s="162">
        <v>50000</v>
      </c>
      <c r="R6" s="162" t="s">
        <v>97</v>
      </c>
      <c r="S6" s="162" t="s">
        <v>98</v>
      </c>
      <c r="T6" s="122"/>
    </row>
    <row r="7" spans="1:21" s="128" customFormat="1" ht="19.95" customHeight="1">
      <c r="A7" s="203"/>
      <c r="B7" s="107" t="s">
        <v>122</v>
      </c>
      <c r="C7" s="122"/>
      <c r="D7" s="127" t="s">
        <v>123</v>
      </c>
      <c r="E7" s="123" t="s">
        <v>88</v>
      </c>
      <c r="F7" s="124">
        <f>4+2</f>
        <v>6</v>
      </c>
      <c r="G7" s="125" t="s">
        <v>124</v>
      </c>
      <c r="H7" s="126" t="s">
        <v>117</v>
      </c>
      <c r="I7" s="127" t="s">
        <v>118</v>
      </c>
      <c r="J7" s="151" t="str">
        <f t="shared" si="0"/>
        <v>块存储（均衡型-国产）服务器-TG225 B1</v>
      </c>
      <c r="K7" s="160" t="s">
        <v>874</v>
      </c>
      <c r="L7" s="162" t="s">
        <v>119</v>
      </c>
      <c r="M7" s="162" t="s">
        <v>93</v>
      </c>
      <c r="N7" s="162" t="s">
        <v>120</v>
      </c>
      <c r="O7" s="162" t="s">
        <v>125</v>
      </c>
      <c r="P7" s="162" t="s">
        <v>107</v>
      </c>
      <c r="Q7" s="162">
        <v>50000</v>
      </c>
      <c r="R7" s="162" t="s">
        <v>97</v>
      </c>
      <c r="S7" s="162" t="s">
        <v>98</v>
      </c>
      <c r="T7" s="122"/>
    </row>
    <row r="8" spans="1:21" s="128" customFormat="1" ht="19.95" customHeight="1">
      <c r="A8" s="203"/>
      <c r="B8" s="107">
        <v>7</v>
      </c>
      <c r="C8" s="122"/>
      <c r="D8" s="127" t="s">
        <v>126</v>
      </c>
      <c r="E8" s="123" t="s">
        <v>88</v>
      </c>
      <c r="F8" s="124">
        <v>4</v>
      </c>
      <c r="G8" s="125" t="s">
        <v>127</v>
      </c>
      <c r="H8" s="126" t="s">
        <v>90</v>
      </c>
      <c r="I8" s="127" t="s">
        <v>91</v>
      </c>
      <c r="J8" s="151" t="str">
        <f t="shared" si="0"/>
        <v>文件存储（存储）服务器-ZXCLOUD R5300 G4X</v>
      </c>
      <c r="K8" s="160" t="s">
        <v>874</v>
      </c>
      <c r="L8" s="162" t="s">
        <v>92</v>
      </c>
      <c r="M8" s="162" t="s">
        <v>93</v>
      </c>
      <c r="N8" s="162" t="s">
        <v>120</v>
      </c>
      <c r="O8" s="162" t="s">
        <v>106</v>
      </c>
      <c r="P8" s="162" t="s">
        <v>107</v>
      </c>
      <c r="Q8" s="162">
        <v>50000</v>
      </c>
      <c r="R8" s="162" t="s">
        <v>97</v>
      </c>
      <c r="S8" s="162" t="s">
        <v>98</v>
      </c>
      <c r="T8" s="122"/>
    </row>
    <row r="9" spans="1:21" s="128" customFormat="1" ht="19.95" customHeight="1">
      <c r="A9" s="203"/>
      <c r="B9" s="107" t="s">
        <v>128</v>
      </c>
      <c r="C9" s="122"/>
      <c r="D9" s="123" t="s">
        <v>129</v>
      </c>
      <c r="E9" s="123" t="s">
        <v>88</v>
      </c>
      <c r="F9" s="124">
        <v>2</v>
      </c>
      <c r="G9" s="125" t="s">
        <v>130</v>
      </c>
      <c r="H9" s="126" t="s">
        <v>90</v>
      </c>
      <c r="I9" s="127" t="s">
        <v>91</v>
      </c>
      <c r="J9" s="151" t="str">
        <f t="shared" si="0"/>
        <v>文件存储（管理）服务器-ZXCLOUD R5300 G4X</v>
      </c>
      <c r="K9" s="160" t="s">
        <v>874</v>
      </c>
      <c r="L9" s="162" t="s">
        <v>92</v>
      </c>
      <c r="M9" s="162" t="s">
        <v>93</v>
      </c>
      <c r="N9" s="162" t="s">
        <v>120</v>
      </c>
      <c r="O9" s="162" t="s">
        <v>131</v>
      </c>
      <c r="P9" s="162" t="s">
        <v>107</v>
      </c>
      <c r="Q9" s="162">
        <v>50000</v>
      </c>
      <c r="R9" s="162" t="s">
        <v>97</v>
      </c>
      <c r="S9" s="162" t="s">
        <v>98</v>
      </c>
      <c r="T9" s="122"/>
    </row>
    <row r="10" spans="1:21" s="128" customFormat="1" ht="19.95" customHeight="1">
      <c r="A10" s="203"/>
      <c r="B10" s="107" t="s">
        <v>132</v>
      </c>
      <c r="C10" s="122"/>
      <c r="D10" s="123" t="s">
        <v>133</v>
      </c>
      <c r="E10" s="123" t="s">
        <v>88</v>
      </c>
      <c r="F10" s="124">
        <v>2</v>
      </c>
      <c r="G10" s="125" t="s">
        <v>134</v>
      </c>
      <c r="H10" s="126" t="s">
        <v>90</v>
      </c>
      <c r="I10" s="127" t="s">
        <v>91</v>
      </c>
      <c r="J10" s="151" t="str">
        <f t="shared" si="0"/>
        <v>文件存储（网关）服务器-ZXCLOUD R5300 G4X</v>
      </c>
      <c r="K10" s="160" t="s">
        <v>874</v>
      </c>
      <c r="L10" s="162" t="s">
        <v>92</v>
      </c>
      <c r="M10" s="162" t="s">
        <v>93</v>
      </c>
      <c r="N10" s="162" t="s">
        <v>120</v>
      </c>
      <c r="O10" s="162" t="s">
        <v>106</v>
      </c>
      <c r="P10" s="162" t="s">
        <v>107</v>
      </c>
      <c r="Q10" s="162">
        <v>50000</v>
      </c>
      <c r="R10" s="162" t="s">
        <v>97</v>
      </c>
      <c r="S10" s="162" t="s">
        <v>98</v>
      </c>
      <c r="T10" s="122"/>
    </row>
    <row r="11" spans="1:21" s="128" customFormat="1" ht="19.95" customHeight="1">
      <c r="A11" s="203"/>
      <c r="B11" s="107" t="s">
        <v>135</v>
      </c>
      <c r="C11" s="122"/>
      <c r="D11" s="124" t="s">
        <v>136</v>
      </c>
      <c r="E11" s="123" t="s">
        <v>88</v>
      </c>
      <c r="F11" s="124">
        <v>4</v>
      </c>
      <c r="G11" s="125" t="s">
        <v>137</v>
      </c>
      <c r="H11" s="126" t="s">
        <v>90</v>
      </c>
      <c r="I11" s="127" t="s">
        <v>91</v>
      </c>
      <c r="J11" s="151" t="str">
        <f t="shared" si="0"/>
        <v>网元服务器-ZXCLOUD R5300 G4X</v>
      </c>
      <c r="K11" s="160" t="s">
        <v>874</v>
      </c>
      <c r="L11" s="162" t="s">
        <v>92</v>
      </c>
      <c r="M11" s="162" t="s">
        <v>93</v>
      </c>
      <c r="N11" s="162" t="s">
        <v>138</v>
      </c>
      <c r="O11" s="162" t="s">
        <v>139</v>
      </c>
      <c r="P11" s="162" t="s">
        <v>107</v>
      </c>
      <c r="Q11" s="162">
        <v>50000</v>
      </c>
      <c r="R11" s="162" t="s">
        <v>97</v>
      </c>
      <c r="S11" s="162" t="s">
        <v>98</v>
      </c>
      <c r="T11" s="122"/>
    </row>
    <row r="12" spans="1:21" s="128" customFormat="1" ht="19.95" customHeight="1">
      <c r="A12" s="203"/>
      <c r="B12" s="107" t="s">
        <v>140</v>
      </c>
      <c r="C12" s="122"/>
      <c r="D12" s="124" t="s">
        <v>141</v>
      </c>
      <c r="E12" s="123" t="s">
        <v>88</v>
      </c>
      <c r="F12" s="124">
        <v>4</v>
      </c>
      <c r="G12" s="129" t="s">
        <v>142</v>
      </c>
      <c r="H12" s="126" t="s">
        <v>90</v>
      </c>
      <c r="I12" s="127" t="s">
        <v>91</v>
      </c>
      <c r="J12" s="151" t="str">
        <f t="shared" si="0"/>
        <v>管理服务器-ZXCLOUD R5300 G4X</v>
      </c>
      <c r="K12" s="160" t="s">
        <v>874</v>
      </c>
      <c r="L12" s="162" t="s">
        <v>92</v>
      </c>
      <c r="M12" s="162" t="s">
        <v>93</v>
      </c>
      <c r="N12" s="162" t="s">
        <v>143</v>
      </c>
      <c r="O12" s="162" t="s">
        <v>95</v>
      </c>
      <c r="P12" s="162" t="s">
        <v>107</v>
      </c>
      <c r="Q12" s="162">
        <v>50000</v>
      </c>
      <c r="R12" s="162" t="s">
        <v>97</v>
      </c>
      <c r="S12" s="162" t="s">
        <v>98</v>
      </c>
      <c r="T12" s="122"/>
    </row>
    <row r="13" spans="1:21" s="128" customFormat="1" ht="19.95" customHeight="1">
      <c r="A13" s="203"/>
      <c r="B13" s="107" t="s">
        <v>144</v>
      </c>
      <c r="C13" s="122"/>
      <c r="D13" s="130" t="s">
        <v>145</v>
      </c>
      <c r="E13" s="123" t="s">
        <v>88</v>
      </c>
      <c r="F13" s="124">
        <v>3</v>
      </c>
      <c r="G13" s="131" t="s">
        <v>146</v>
      </c>
      <c r="H13" s="126" t="s">
        <v>90</v>
      </c>
      <c r="I13" s="127" t="s">
        <v>91</v>
      </c>
      <c r="J13" s="151" t="str">
        <f t="shared" si="0"/>
        <v>抗DDOS服务器-ZXCLOUD R5300 G4X</v>
      </c>
      <c r="K13" s="160" t="s">
        <v>874</v>
      </c>
      <c r="L13" s="162" t="s">
        <v>92</v>
      </c>
      <c r="M13" s="162" t="s">
        <v>93</v>
      </c>
      <c r="N13" s="162" t="s">
        <v>143</v>
      </c>
      <c r="O13" s="162" t="s">
        <v>106</v>
      </c>
      <c r="P13" s="162" t="s">
        <v>107</v>
      </c>
      <c r="Q13" s="162">
        <v>50000</v>
      </c>
      <c r="R13" s="162" t="s">
        <v>97</v>
      </c>
      <c r="S13" s="162" t="s">
        <v>98</v>
      </c>
      <c r="T13" s="122"/>
    </row>
    <row r="14" spans="1:21" s="128" customFormat="1" ht="19.95" customHeight="1">
      <c r="A14" s="140"/>
      <c r="B14" s="141"/>
      <c r="C14" s="142"/>
      <c r="D14" s="143"/>
      <c r="E14" s="144"/>
      <c r="F14" s="145"/>
      <c r="G14" s="146"/>
      <c r="H14" s="147"/>
      <c r="I14" s="148"/>
      <c r="J14" s="152"/>
      <c r="K14" s="161" t="s">
        <v>147</v>
      </c>
      <c r="L14" s="148"/>
      <c r="M14" s="144"/>
      <c r="N14" s="144"/>
      <c r="O14" s="144"/>
      <c r="P14" s="144"/>
      <c r="Q14" s="144"/>
      <c r="R14" s="144"/>
      <c r="S14" s="144"/>
      <c r="T14" s="142"/>
    </row>
    <row r="15" spans="1:21" s="128" customFormat="1" ht="19.95" customHeight="1">
      <c r="A15" s="203" t="s">
        <v>148</v>
      </c>
      <c r="B15" s="107" t="s">
        <v>149</v>
      </c>
      <c r="C15" s="122"/>
      <c r="D15" s="132" t="s">
        <v>150</v>
      </c>
      <c r="E15" s="133" t="s">
        <v>88</v>
      </c>
      <c r="F15" s="133">
        <v>2</v>
      </c>
      <c r="G15" s="129" t="s">
        <v>151</v>
      </c>
      <c r="H15" s="126" t="s">
        <v>152</v>
      </c>
      <c r="I15" s="134" t="s">
        <v>153</v>
      </c>
      <c r="J15" s="151" t="str">
        <f t="shared" si="0"/>
        <v>核心交换机-S12508G-AF</v>
      </c>
      <c r="K15" s="160" t="s">
        <v>874</v>
      </c>
      <c r="L15" s="162" t="s">
        <v>154</v>
      </c>
      <c r="M15" s="162" t="s">
        <v>93</v>
      </c>
      <c r="N15" s="162" t="s">
        <v>36</v>
      </c>
      <c r="O15" s="162"/>
      <c r="P15" s="162"/>
      <c r="Q15" s="162" t="s">
        <v>155</v>
      </c>
      <c r="R15" s="162" t="s">
        <v>156</v>
      </c>
      <c r="S15" s="162" t="s">
        <v>157</v>
      </c>
      <c r="T15" s="122"/>
    </row>
    <row r="16" spans="1:21" s="128" customFormat="1" ht="19.95" customHeight="1">
      <c r="A16" s="203"/>
      <c r="B16" s="107" t="s">
        <v>99</v>
      </c>
      <c r="C16" s="122"/>
      <c r="D16" s="135" t="s">
        <v>158</v>
      </c>
      <c r="E16" s="133" t="s">
        <v>88</v>
      </c>
      <c r="F16" s="136">
        <v>2</v>
      </c>
      <c r="G16" s="129" t="s">
        <v>159</v>
      </c>
      <c r="H16" s="126" t="s">
        <v>160</v>
      </c>
      <c r="I16" s="134" t="s">
        <v>161</v>
      </c>
      <c r="J16" s="151" t="str">
        <f t="shared" si="0"/>
        <v>25Gleaf交换机（裸金属）-RG-S6510-48VS8CQ</v>
      </c>
      <c r="K16" s="160" t="s">
        <v>874</v>
      </c>
      <c r="L16" s="162" t="s">
        <v>162</v>
      </c>
      <c r="M16" s="162" t="s">
        <v>93</v>
      </c>
      <c r="N16" s="162" t="s">
        <v>36</v>
      </c>
      <c r="O16" s="162"/>
      <c r="P16" s="162"/>
      <c r="Q16" s="162" t="s">
        <v>155</v>
      </c>
      <c r="R16" s="162" t="s">
        <v>156</v>
      </c>
      <c r="S16" s="162" t="s">
        <v>163</v>
      </c>
      <c r="T16" s="122"/>
    </row>
    <row r="17" spans="1:20" s="128" customFormat="1" ht="19.95" customHeight="1">
      <c r="A17" s="203"/>
      <c r="B17" s="107" t="s">
        <v>108</v>
      </c>
      <c r="C17" s="122"/>
      <c r="D17" s="135" t="s">
        <v>164</v>
      </c>
      <c r="E17" s="133" t="s">
        <v>88</v>
      </c>
      <c r="F17" s="136">
        <v>4</v>
      </c>
      <c r="G17" s="129" t="s">
        <v>159</v>
      </c>
      <c r="H17" s="126" t="s">
        <v>152</v>
      </c>
      <c r="I17" s="134" t="s">
        <v>165</v>
      </c>
      <c r="J17" s="151" t="str">
        <f t="shared" si="0"/>
        <v>25Gleaf交换机（宿主机+存储）-S6825-54HF</v>
      </c>
      <c r="K17" s="160" t="s">
        <v>874</v>
      </c>
      <c r="L17" s="162" t="s">
        <v>166</v>
      </c>
      <c r="M17" s="162" t="s">
        <v>93</v>
      </c>
      <c r="N17" s="162" t="s">
        <v>36</v>
      </c>
      <c r="O17" s="162"/>
      <c r="P17" s="162"/>
      <c r="Q17" s="162" t="s">
        <v>155</v>
      </c>
      <c r="R17" s="162" t="s">
        <v>156</v>
      </c>
      <c r="S17" s="162" t="s">
        <v>167</v>
      </c>
      <c r="T17" s="122"/>
    </row>
    <row r="18" spans="1:20" s="128" customFormat="1" ht="19.95" customHeight="1">
      <c r="A18" s="203"/>
      <c r="B18" s="107" t="s">
        <v>111</v>
      </c>
      <c r="C18" s="122"/>
      <c r="D18" s="135" t="s">
        <v>168</v>
      </c>
      <c r="E18" s="133" t="s">
        <v>88</v>
      </c>
      <c r="F18" s="136">
        <v>4</v>
      </c>
      <c r="G18" s="129" t="s">
        <v>159</v>
      </c>
      <c r="H18" s="126" t="s">
        <v>152</v>
      </c>
      <c r="I18" s="134" t="s">
        <v>165</v>
      </c>
      <c r="J18" s="151" t="str">
        <f t="shared" si="0"/>
        <v>25Gleaf交换机（功能区）-S6825-54HF</v>
      </c>
      <c r="K18" s="160" t="s">
        <v>874</v>
      </c>
      <c r="L18" s="162" t="s">
        <v>166</v>
      </c>
      <c r="M18" s="162" t="s">
        <v>93</v>
      </c>
      <c r="N18" s="162" t="s">
        <v>36</v>
      </c>
      <c r="O18" s="162"/>
      <c r="P18" s="162"/>
      <c r="Q18" s="162" t="s">
        <v>155</v>
      </c>
      <c r="R18" s="162" t="s">
        <v>156</v>
      </c>
      <c r="S18" s="162" t="s">
        <v>169</v>
      </c>
      <c r="T18" s="122"/>
    </row>
    <row r="19" spans="1:20" s="128" customFormat="1" ht="19.95" customHeight="1">
      <c r="A19" s="203"/>
      <c r="B19" s="107" t="s">
        <v>114</v>
      </c>
      <c r="C19" s="122"/>
      <c r="D19" s="135" t="s">
        <v>170</v>
      </c>
      <c r="E19" s="133" t="s">
        <v>88</v>
      </c>
      <c r="F19" s="136">
        <v>2</v>
      </c>
      <c r="G19" s="129" t="s">
        <v>171</v>
      </c>
      <c r="H19" s="126" t="s">
        <v>152</v>
      </c>
      <c r="I19" s="134" t="s">
        <v>172</v>
      </c>
      <c r="J19" s="151" t="str">
        <f t="shared" si="0"/>
        <v>管理核心交换机-S6900-54HQF-F</v>
      </c>
      <c r="K19" s="160" t="s">
        <v>874</v>
      </c>
      <c r="L19" s="162" t="s">
        <v>173</v>
      </c>
      <c r="M19" s="162" t="s">
        <v>93</v>
      </c>
      <c r="N19" s="162" t="s">
        <v>36</v>
      </c>
      <c r="O19" s="162"/>
      <c r="P19" s="162"/>
      <c r="Q19" s="162" t="s">
        <v>155</v>
      </c>
      <c r="R19" s="162" t="s">
        <v>156</v>
      </c>
      <c r="S19" s="162" t="s">
        <v>174</v>
      </c>
      <c r="T19" s="122"/>
    </row>
    <row r="20" spans="1:20" s="128" customFormat="1" ht="19.95" customHeight="1">
      <c r="A20" s="203"/>
      <c r="B20" s="107" t="s">
        <v>122</v>
      </c>
      <c r="C20" s="122"/>
      <c r="D20" s="135" t="s">
        <v>175</v>
      </c>
      <c r="E20" s="133" t="s">
        <v>88</v>
      </c>
      <c r="F20" s="136">
        <v>4</v>
      </c>
      <c r="G20" s="129" t="s">
        <v>176</v>
      </c>
      <c r="H20" s="126" t="s">
        <v>152</v>
      </c>
      <c r="I20" s="134" t="s">
        <v>177</v>
      </c>
      <c r="J20" s="151" t="str">
        <f t="shared" si="0"/>
        <v>千兆管理交换机（业务区）-S5554S-EI-D</v>
      </c>
      <c r="K20" s="160" t="s">
        <v>874</v>
      </c>
      <c r="L20" s="162" t="s">
        <v>178</v>
      </c>
      <c r="M20" s="162" t="s">
        <v>93</v>
      </c>
      <c r="N20" s="162" t="s">
        <v>36</v>
      </c>
      <c r="O20" s="162"/>
      <c r="P20" s="162"/>
      <c r="Q20" s="162" t="s">
        <v>155</v>
      </c>
      <c r="R20" s="162" t="s">
        <v>156</v>
      </c>
      <c r="S20" s="162" t="s">
        <v>179</v>
      </c>
      <c r="T20" s="122"/>
    </row>
    <row r="21" spans="1:20" s="128" customFormat="1" ht="19.95" customHeight="1">
      <c r="A21" s="203"/>
      <c r="B21" s="107" t="s">
        <v>180</v>
      </c>
      <c r="C21" s="122"/>
      <c r="D21" s="135" t="s">
        <v>181</v>
      </c>
      <c r="E21" s="133" t="s">
        <v>88</v>
      </c>
      <c r="F21" s="136">
        <v>2</v>
      </c>
      <c r="G21" s="129" t="s">
        <v>176</v>
      </c>
      <c r="H21" s="126" t="s">
        <v>152</v>
      </c>
      <c r="I21" s="134" t="s">
        <v>177</v>
      </c>
      <c r="J21" s="151" t="str">
        <f t="shared" si="0"/>
        <v>千兆管理交换机（功能区）-S5554S-EI-D</v>
      </c>
      <c r="K21" s="160" t="s">
        <v>874</v>
      </c>
      <c r="L21" s="162" t="s">
        <v>178</v>
      </c>
      <c r="M21" s="162" t="s">
        <v>93</v>
      </c>
      <c r="N21" s="162" t="s">
        <v>36</v>
      </c>
      <c r="O21" s="162"/>
      <c r="P21" s="162"/>
      <c r="Q21" s="162" t="s">
        <v>155</v>
      </c>
      <c r="R21" s="162" t="s">
        <v>156</v>
      </c>
      <c r="S21" s="162" t="s">
        <v>182</v>
      </c>
      <c r="T21" s="122"/>
    </row>
    <row r="22" spans="1:20" s="128" customFormat="1" ht="19.95" customHeight="1">
      <c r="A22" s="203"/>
      <c r="B22" s="107" t="s">
        <v>128</v>
      </c>
      <c r="C22" s="122"/>
      <c r="D22" s="135" t="s">
        <v>183</v>
      </c>
      <c r="E22" s="133" t="s">
        <v>88</v>
      </c>
      <c r="F22" s="136">
        <v>3</v>
      </c>
      <c r="G22" s="129" t="s">
        <v>176</v>
      </c>
      <c r="H22" s="126" t="s">
        <v>152</v>
      </c>
      <c r="I22" s="134" t="s">
        <v>177</v>
      </c>
      <c r="J22" s="151" t="str">
        <f t="shared" si="0"/>
        <v>千兆带外管理交换机-S5554S-EI-D</v>
      </c>
      <c r="K22" s="160" t="s">
        <v>874</v>
      </c>
      <c r="L22" s="162" t="s">
        <v>178</v>
      </c>
      <c r="M22" s="162" t="s">
        <v>93</v>
      </c>
      <c r="N22" s="162" t="s">
        <v>36</v>
      </c>
      <c r="O22" s="162"/>
      <c r="P22" s="162"/>
      <c r="Q22" s="162" t="s">
        <v>155</v>
      </c>
      <c r="R22" s="162" t="s">
        <v>156</v>
      </c>
      <c r="S22" s="162" t="s">
        <v>184</v>
      </c>
      <c r="T22" s="122"/>
    </row>
    <row r="23" spans="1:20" s="128" customFormat="1" ht="19.95" customHeight="1">
      <c r="A23" s="203"/>
      <c r="B23" s="107" t="s">
        <v>132</v>
      </c>
      <c r="C23" s="122"/>
      <c r="D23" s="135" t="s">
        <v>185</v>
      </c>
      <c r="E23" s="133" t="s">
        <v>88</v>
      </c>
      <c r="F23" s="136">
        <v>2</v>
      </c>
      <c r="G23" s="129" t="s">
        <v>171</v>
      </c>
      <c r="H23" s="126" t="s">
        <v>152</v>
      </c>
      <c r="I23" s="134" t="s">
        <v>172</v>
      </c>
      <c r="J23" s="151" t="str">
        <f t="shared" si="0"/>
        <v>大客户专线接入交换机-S6900-54HQF-F</v>
      </c>
      <c r="K23" s="160" t="s">
        <v>874</v>
      </c>
      <c r="L23" s="162" t="s">
        <v>173</v>
      </c>
      <c r="M23" s="162" t="s">
        <v>93</v>
      </c>
      <c r="N23" s="162" t="s">
        <v>36</v>
      </c>
      <c r="O23" s="162"/>
      <c r="P23" s="162"/>
      <c r="Q23" s="162" t="s">
        <v>155</v>
      </c>
      <c r="R23" s="162" t="s">
        <v>156</v>
      </c>
      <c r="S23" s="162" t="s">
        <v>186</v>
      </c>
      <c r="T23" s="122"/>
    </row>
    <row r="24" spans="1:20" s="128" customFormat="1" ht="19.95" customHeight="1">
      <c r="A24" s="203"/>
      <c r="B24" s="107" t="s">
        <v>135</v>
      </c>
      <c r="C24" s="122"/>
      <c r="D24" s="133" t="s">
        <v>187</v>
      </c>
      <c r="E24" s="133" t="s">
        <v>88</v>
      </c>
      <c r="F24" s="136">
        <v>1</v>
      </c>
      <c r="G24" s="129" t="s">
        <v>188</v>
      </c>
      <c r="H24" s="126" t="s">
        <v>189</v>
      </c>
      <c r="I24" s="133" t="s">
        <v>190</v>
      </c>
      <c r="J24" s="151" t="str">
        <f t="shared" si="0"/>
        <v>串口交换机-ACS8000</v>
      </c>
      <c r="K24" s="160" t="s">
        <v>875</v>
      </c>
      <c r="L24" s="162" t="s">
        <v>191</v>
      </c>
      <c r="M24" s="162" t="s">
        <v>93</v>
      </c>
      <c r="N24" s="162" t="s">
        <v>36</v>
      </c>
      <c r="O24" s="162"/>
      <c r="P24" s="162"/>
      <c r="Q24" s="162" t="s">
        <v>155</v>
      </c>
      <c r="R24" s="162" t="s">
        <v>156</v>
      </c>
      <c r="S24" s="162" t="s">
        <v>192</v>
      </c>
      <c r="T24" s="122"/>
    </row>
    <row r="25" spans="1:20" s="128" customFormat="1" ht="19.95" customHeight="1">
      <c r="A25" s="203"/>
      <c r="B25" s="107" t="s">
        <v>140</v>
      </c>
      <c r="C25" s="122"/>
      <c r="D25" s="133" t="s">
        <v>193</v>
      </c>
      <c r="E25" s="133" t="s">
        <v>88</v>
      </c>
      <c r="F25" s="136">
        <v>2</v>
      </c>
      <c r="G25" s="131" t="s">
        <v>194</v>
      </c>
      <c r="H25" s="126" t="s">
        <v>152</v>
      </c>
      <c r="I25" s="134" t="s">
        <v>195</v>
      </c>
      <c r="J25" s="151" t="str">
        <f t="shared" si="0"/>
        <v>业务防火墙-M9010</v>
      </c>
      <c r="K25" s="160" t="s">
        <v>874</v>
      </c>
      <c r="L25" s="162" t="s">
        <v>196</v>
      </c>
      <c r="M25" s="162" t="s">
        <v>93</v>
      </c>
      <c r="N25" s="162" t="s">
        <v>36</v>
      </c>
      <c r="O25" s="162"/>
      <c r="P25" s="162"/>
      <c r="Q25" s="162" t="s">
        <v>155</v>
      </c>
      <c r="R25" s="162" t="s">
        <v>156</v>
      </c>
      <c r="S25" s="162" t="s">
        <v>197</v>
      </c>
      <c r="T25" s="122"/>
    </row>
    <row r="26" spans="1:20" s="128" customFormat="1" ht="19.95" customHeight="1">
      <c r="A26" s="203"/>
      <c r="B26" s="107" t="s">
        <v>144</v>
      </c>
      <c r="C26" s="122"/>
      <c r="D26" s="133" t="s">
        <v>198</v>
      </c>
      <c r="E26" s="133" t="s">
        <v>88</v>
      </c>
      <c r="F26" s="136">
        <v>2</v>
      </c>
      <c r="G26" s="131" t="s">
        <v>199</v>
      </c>
      <c r="H26" s="126" t="s">
        <v>152</v>
      </c>
      <c r="I26" s="134" t="s">
        <v>200</v>
      </c>
      <c r="J26" s="151" t="str">
        <f t="shared" si="0"/>
        <v>管理防火墙-SecPath F5000-M</v>
      </c>
      <c r="K26" s="160" t="s">
        <v>874</v>
      </c>
      <c r="L26" s="162" t="s">
        <v>201</v>
      </c>
      <c r="M26" s="162" t="s">
        <v>93</v>
      </c>
      <c r="N26" s="162" t="s">
        <v>36</v>
      </c>
      <c r="O26" s="162"/>
      <c r="P26" s="162"/>
      <c r="Q26" s="162" t="s">
        <v>155</v>
      </c>
      <c r="R26" s="162" t="s">
        <v>156</v>
      </c>
      <c r="S26" s="162" t="s">
        <v>202</v>
      </c>
      <c r="T26" s="122"/>
    </row>
    <row r="27" spans="1:20" s="128" customFormat="1" ht="19.95" customHeight="1">
      <c r="A27" s="203"/>
      <c r="B27" s="107" t="s">
        <v>203</v>
      </c>
      <c r="C27" s="122"/>
      <c r="D27" s="133" t="s">
        <v>204</v>
      </c>
      <c r="E27" s="133" t="s">
        <v>88</v>
      </c>
      <c r="F27" s="137">
        <v>4</v>
      </c>
      <c r="G27" s="131" t="s">
        <v>205</v>
      </c>
      <c r="H27" s="126" t="s">
        <v>152</v>
      </c>
      <c r="I27" s="134" t="s">
        <v>172</v>
      </c>
      <c r="J27" s="151" t="str">
        <f t="shared" si="0"/>
        <v>边界交换机-S6900-54HQF-F</v>
      </c>
      <c r="K27" s="160" t="s">
        <v>874</v>
      </c>
      <c r="L27" s="162" t="s">
        <v>173</v>
      </c>
      <c r="M27" s="162" t="s">
        <v>93</v>
      </c>
      <c r="N27" s="162" t="s">
        <v>36</v>
      </c>
      <c r="O27" s="162"/>
      <c r="P27" s="162"/>
      <c r="Q27" s="162" t="s">
        <v>155</v>
      </c>
      <c r="R27" s="162" t="s">
        <v>156</v>
      </c>
      <c r="S27" s="162" t="s">
        <v>206</v>
      </c>
      <c r="T27" s="122"/>
    </row>
    <row r="28" spans="1:20" s="128" customFormat="1" ht="19.95" customHeight="1">
      <c r="A28" s="203"/>
      <c r="B28" s="107" t="s">
        <v>207</v>
      </c>
      <c r="C28" s="122"/>
      <c r="D28" s="133" t="s">
        <v>208</v>
      </c>
      <c r="E28" s="133" t="s">
        <v>88</v>
      </c>
      <c r="F28" s="136">
        <v>2</v>
      </c>
      <c r="G28" s="131" t="s">
        <v>209</v>
      </c>
      <c r="H28" s="126" t="s">
        <v>152</v>
      </c>
      <c r="I28" s="134" t="s">
        <v>210</v>
      </c>
      <c r="J28" s="151" t="str">
        <f t="shared" si="0"/>
        <v>IPS-T9008-S</v>
      </c>
      <c r="K28" s="160" t="s">
        <v>874</v>
      </c>
      <c r="L28" s="162" t="s">
        <v>211</v>
      </c>
      <c r="M28" s="162" t="s">
        <v>93</v>
      </c>
      <c r="N28" s="162" t="s">
        <v>36</v>
      </c>
      <c r="O28" s="162"/>
      <c r="P28" s="162"/>
      <c r="Q28" s="162" t="s">
        <v>155</v>
      </c>
      <c r="R28" s="162" t="s">
        <v>156</v>
      </c>
      <c r="S28" s="162" t="s">
        <v>212</v>
      </c>
      <c r="T28" s="122"/>
    </row>
  </sheetData>
  <mergeCells count="2">
    <mergeCell ref="A2:A13"/>
    <mergeCell ref="A15:A28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4"/>
  <sheetViews>
    <sheetView showGridLines="0" zoomScale="80" zoomScaleNormal="80" workbookViewId="0">
      <selection activeCell="H19" sqref="H19"/>
    </sheetView>
  </sheetViews>
  <sheetFormatPr defaultColWidth="9" defaultRowHeight="13.8"/>
  <cols>
    <col min="1" max="1" width="15.33203125" customWidth="1"/>
    <col min="2" max="2" width="16.44140625" customWidth="1"/>
    <col min="3" max="3" width="13.5546875" customWidth="1"/>
    <col min="4" max="4" width="14.33203125" customWidth="1"/>
    <col min="5" max="5" width="22.33203125" customWidth="1"/>
    <col min="6" max="6" width="18.33203125" customWidth="1"/>
    <col min="7" max="7" width="15.5546875" customWidth="1"/>
    <col min="8" max="8" width="47.5546875" customWidth="1"/>
    <col min="9" max="9" width="104.5546875" customWidth="1"/>
    <col min="10" max="10" width="11.44140625" customWidth="1"/>
  </cols>
  <sheetData>
    <row r="1" spans="1:15" ht="14.4">
      <c r="A1" s="88" t="s">
        <v>213</v>
      </c>
      <c r="B1" s="89" t="str">
        <f>项目信息!C13</f>
        <v>10.13.1.136</v>
      </c>
      <c r="C1" s="89" t="str">
        <f>项目信息!D13</f>
        <v>云调采集机-1</v>
      </c>
    </row>
    <row r="2" spans="1:15" ht="14.4">
      <c r="A2" s="88" t="s">
        <v>214</v>
      </c>
      <c r="B2" s="89" t="str">
        <f>项目信息!C14</f>
        <v>10.13.1.137</v>
      </c>
      <c r="C2" s="89" t="str">
        <f>项目信息!D14</f>
        <v>云调采集机-2</v>
      </c>
    </row>
    <row r="5" spans="1:15">
      <c r="A5" s="7" t="s">
        <v>215</v>
      </c>
    </row>
    <row r="6" spans="1:15" s="1" customFormat="1" ht="16.95" customHeight="1">
      <c r="A6" s="205" t="s">
        <v>216</v>
      </c>
      <c r="B6" s="90" t="s">
        <v>217</v>
      </c>
      <c r="C6" s="90" t="s">
        <v>218</v>
      </c>
      <c r="D6" s="90" t="s">
        <v>219</v>
      </c>
      <c r="E6" s="90" t="s">
        <v>220</v>
      </c>
      <c r="F6" s="90" t="s">
        <v>221</v>
      </c>
      <c r="G6" s="90" t="s">
        <v>222</v>
      </c>
      <c r="I6" s="103"/>
      <c r="J6" s="103"/>
      <c r="K6" s="103"/>
      <c r="L6" s="103"/>
      <c r="M6" s="103"/>
      <c r="N6" s="103"/>
      <c r="O6" s="103"/>
    </row>
    <row r="7" spans="1:15" s="1" customFormat="1" ht="16.95" customHeight="1">
      <c r="A7" s="205"/>
      <c r="B7" s="91">
        <v>2</v>
      </c>
      <c r="C7" s="91" t="s">
        <v>86</v>
      </c>
      <c r="D7" s="91" t="s">
        <v>223</v>
      </c>
      <c r="E7" s="91" t="s">
        <v>224</v>
      </c>
      <c r="F7" s="92" t="s">
        <v>225</v>
      </c>
      <c r="G7" s="91" t="s">
        <v>226</v>
      </c>
      <c r="I7" s="103"/>
      <c r="J7" s="103"/>
      <c r="K7" s="103"/>
      <c r="L7" s="103"/>
      <c r="M7" s="103"/>
      <c r="N7" s="103"/>
      <c r="O7" s="103"/>
    </row>
    <row r="8" spans="1:15" s="1" customFormat="1" ht="16.95" customHeight="1">
      <c r="A8" s="205"/>
      <c r="B8" s="91">
        <v>3</v>
      </c>
      <c r="C8" s="91" t="s">
        <v>86</v>
      </c>
      <c r="D8" s="91" t="s">
        <v>227</v>
      </c>
      <c r="E8" s="91" t="s">
        <v>228</v>
      </c>
      <c r="F8" s="92" t="s">
        <v>225</v>
      </c>
      <c r="G8" s="91" t="s">
        <v>226</v>
      </c>
      <c r="I8" s="103"/>
      <c r="J8" s="103"/>
      <c r="K8" s="103"/>
      <c r="L8" s="103"/>
      <c r="M8" s="103"/>
      <c r="N8" s="103"/>
      <c r="O8" s="103"/>
    </row>
    <row r="9" spans="1:15" s="1" customFormat="1" ht="16.95" customHeight="1">
      <c r="A9" s="205"/>
      <c r="B9" s="91">
        <v>3</v>
      </c>
      <c r="C9" s="91" t="s">
        <v>86</v>
      </c>
      <c r="D9" s="91" t="s">
        <v>229</v>
      </c>
      <c r="E9" s="91" t="s">
        <v>230</v>
      </c>
      <c r="F9" s="92" t="s">
        <v>225</v>
      </c>
      <c r="G9" s="91" t="s">
        <v>226</v>
      </c>
      <c r="H9" s="1" t="s">
        <v>231</v>
      </c>
      <c r="I9" s="103"/>
      <c r="J9" s="103"/>
      <c r="K9" s="103"/>
      <c r="L9" s="103"/>
      <c r="M9" s="103"/>
      <c r="N9" s="103"/>
      <c r="O9" s="103"/>
    </row>
    <row r="10" spans="1:15" s="1" customFormat="1" ht="16.95" customHeight="1">
      <c r="A10" s="205"/>
      <c r="B10" s="91">
        <v>4</v>
      </c>
      <c r="C10" s="91" t="s">
        <v>86</v>
      </c>
      <c r="D10" s="91" t="s">
        <v>232</v>
      </c>
      <c r="E10" s="91" t="s">
        <v>233</v>
      </c>
      <c r="F10" s="92" t="s">
        <v>225</v>
      </c>
      <c r="G10" s="91" t="s">
        <v>226</v>
      </c>
      <c r="H10" s="1" t="s">
        <v>234</v>
      </c>
      <c r="I10" s="103"/>
      <c r="J10" s="103"/>
      <c r="K10" s="103"/>
      <c r="L10" s="103"/>
      <c r="M10" s="103"/>
      <c r="N10" s="103"/>
      <c r="O10" s="103"/>
    </row>
    <row r="11" spans="1:15" s="1" customFormat="1" ht="16.95" customHeight="1">
      <c r="A11" s="205"/>
      <c r="B11" s="91">
        <v>4</v>
      </c>
      <c r="C11" s="91" t="s">
        <v>86</v>
      </c>
      <c r="D11" s="91" t="s">
        <v>227</v>
      </c>
      <c r="E11" s="91" t="s">
        <v>235</v>
      </c>
      <c r="F11" s="92" t="s">
        <v>225</v>
      </c>
      <c r="G11" s="91" t="s">
        <v>226</v>
      </c>
      <c r="I11" s="103"/>
      <c r="J11" s="103"/>
      <c r="K11" s="103"/>
      <c r="L11" s="103"/>
      <c r="M11" s="103"/>
      <c r="N11" s="103"/>
      <c r="O11" s="103"/>
    </row>
    <row r="12" spans="1:15" s="1" customFormat="1" ht="16.95" customHeight="1">
      <c r="A12" s="205"/>
      <c r="B12" s="91">
        <v>4</v>
      </c>
      <c r="C12" s="91" t="s">
        <v>86</v>
      </c>
      <c r="D12" s="91" t="s">
        <v>229</v>
      </c>
      <c r="E12" s="91" t="s">
        <v>236</v>
      </c>
      <c r="F12" s="92" t="s">
        <v>225</v>
      </c>
      <c r="G12" s="91" t="s">
        <v>226</v>
      </c>
      <c r="H12" s="1" t="s">
        <v>237</v>
      </c>
      <c r="I12" s="103"/>
      <c r="J12" s="103"/>
      <c r="K12" s="103"/>
      <c r="L12" s="103"/>
      <c r="M12" s="103"/>
      <c r="N12" s="103"/>
      <c r="O12" s="103"/>
    </row>
    <row r="13" spans="1:15" s="1" customFormat="1" ht="16.95" customHeight="1">
      <c r="A13" s="205"/>
      <c r="B13" s="91">
        <v>4</v>
      </c>
      <c r="C13" s="91" t="s">
        <v>86</v>
      </c>
      <c r="D13" s="91" t="s">
        <v>229</v>
      </c>
      <c r="E13" s="91" t="s">
        <v>238</v>
      </c>
      <c r="F13" s="92" t="s">
        <v>225</v>
      </c>
      <c r="G13" s="91" t="s">
        <v>226</v>
      </c>
      <c r="H13" s="1" t="s">
        <v>239</v>
      </c>
      <c r="I13" s="103"/>
      <c r="J13" s="103"/>
      <c r="K13" s="103"/>
      <c r="L13" s="103"/>
      <c r="M13" s="103"/>
      <c r="N13" s="103"/>
      <c r="O13" s="103"/>
    </row>
    <row r="14" spans="1:15" s="1" customFormat="1" ht="16.95" customHeight="1">
      <c r="A14" s="205"/>
      <c r="B14" s="91">
        <v>5</v>
      </c>
      <c r="C14" s="91" t="s">
        <v>86</v>
      </c>
      <c r="D14" s="91" t="s">
        <v>227</v>
      </c>
      <c r="E14" s="91" t="s">
        <v>240</v>
      </c>
      <c r="F14" s="92" t="s">
        <v>225</v>
      </c>
      <c r="G14" s="91" t="s">
        <v>226</v>
      </c>
      <c r="I14" s="103"/>
      <c r="J14" s="103"/>
      <c r="K14" s="103"/>
      <c r="L14" s="103"/>
      <c r="M14" s="103"/>
      <c r="N14" s="103"/>
      <c r="O14" s="103"/>
    </row>
    <row r="15" spans="1:15" s="1" customFormat="1" ht="16.95" customHeight="1">
      <c r="A15" s="205"/>
      <c r="B15" s="91">
        <v>6</v>
      </c>
      <c r="C15" s="91" t="s">
        <v>86</v>
      </c>
      <c r="D15" s="91" t="s">
        <v>223</v>
      </c>
      <c r="E15" s="91" t="s">
        <v>241</v>
      </c>
      <c r="F15" s="91" t="s">
        <v>242</v>
      </c>
      <c r="G15" s="91" t="s">
        <v>243</v>
      </c>
      <c r="I15" s="103"/>
      <c r="J15" s="103"/>
      <c r="K15" s="103"/>
      <c r="L15" s="103"/>
      <c r="M15" s="103"/>
      <c r="N15" s="103"/>
      <c r="O15" s="103"/>
    </row>
    <row r="16" spans="1:15" s="1" customFormat="1" ht="16.95" customHeight="1">
      <c r="A16" s="205"/>
      <c r="B16" s="91">
        <v>7</v>
      </c>
      <c r="C16" s="91" t="s">
        <v>86</v>
      </c>
      <c r="D16" s="91" t="s">
        <v>223</v>
      </c>
      <c r="E16" s="91" t="s">
        <v>244</v>
      </c>
      <c r="F16" s="91" t="s">
        <v>245</v>
      </c>
      <c r="G16" s="91" t="s">
        <v>226</v>
      </c>
      <c r="I16" s="103"/>
      <c r="J16" s="103"/>
      <c r="K16" s="103"/>
      <c r="L16" s="103"/>
      <c r="M16" s="103"/>
      <c r="N16" s="103"/>
      <c r="O16" s="103"/>
    </row>
    <row r="17" spans="1:15" s="1" customFormat="1" ht="16.95" customHeight="1">
      <c r="A17" s="205"/>
      <c r="B17" s="93">
        <v>8</v>
      </c>
      <c r="C17" s="93" t="s">
        <v>86</v>
      </c>
      <c r="D17" s="93" t="s">
        <v>223</v>
      </c>
      <c r="E17" s="93" t="s">
        <v>246</v>
      </c>
      <c r="F17" s="93" t="s">
        <v>247</v>
      </c>
      <c r="G17" s="91" t="s">
        <v>226</v>
      </c>
      <c r="I17" s="103"/>
      <c r="J17" s="103"/>
      <c r="K17" s="103"/>
      <c r="L17" s="103"/>
      <c r="M17" s="103"/>
      <c r="N17" s="103"/>
      <c r="O17" s="103"/>
    </row>
    <row r="18" spans="1:15" s="1" customFormat="1" ht="16.95" customHeight="1">
      <c r="A18" s="94"/>
      <c r="B18" s="95"/>
      <c r="C18" s="95"/>
      <c r="D18" s="95"/>
      <c r="E18" s="95"/>
      <c r="F18" s="95"/>
      <c r="G18" s="95"/>
      <c r="I18" s="103"/>
      <c r="J18" s="103"/>
      <c r="K18" s="103"/>
      <c r="L18" s="103"/>
      <c r="M18" s="103"/>
      <c r="N18" s="103"/>
      <c r="O18" s="103"/>
    </row>
    <row r="19" spans="1:15" ht="14.4">
      <c r="A19" s="96" t="s">
        <v>248</v>
      </c>
    </row>
    <row r="20" spans="1:15" ht="14.4">
      <c r="A20" s="97" t="s">
        <v>249</v>
      </c>
    </row>
    <row r="21" spans="1:15">
      <c r="A21" s="150" t="s">
        <v>250</v>
      </c>
    </row>
    <row r="22" spans="1:15">
      <c r="A22" s="150" t="s">
        <v>251</v>
      </c>
    </row>
    <row r="23" spans="1:15">
      <c r="A23" s="150" t="s">
        <v>252</v>
      </c>
    </row>
    <row r="24" spans="1:15">
      <c r="A24" s="150" t="s">
        <v>253</v>
      </c>
    </row>
    <row r="25" spans="1:15">
      <c r="A25" s="98" t="s">
        <v>254</v>
      </c>
    </row>
    <row r="28" spans="1:15">
      <c r="A28" s="7" t="s">
        <v>255</v>
      </c>
    </row>
    <row r="29" spans="1:15">
      <c r="A29" s="150" t="s">
        <v>256</v>
      </c>
    </row>
    <row r="30" spans="1:15">
      <c r="A30" s="150" t="s">
        <v>257</v>
      </c>
    </row>
    <row r="31" spans="1:15">
      <c r="A31" s="98" t="s">
        <v>254</v>
      </c>
    </row>
    <row r="33" spans="1:8" ht="45" customHeight="1"/>
    <row r="34" spans="1:8" ht="22.5" customHeight="1">
      <c r="A34" s="7" t="s">
        <v>258</v>
      </c>
      <c r="C34" s="95"/>
    </row>
    <row r="35" spans="1:8" ht="175.95" customHeight="1">
      <c r="A35" s="99" t="s">
        <v>259</v>
      </c>
      <c r="B35" s="206" t="s">
        <v>260</v>
      </c>
      <c r="C35" s="206"/>
      <c r="D35" s="206"/>
      <c r="E35" s="206" t="s">
        <v>261</v>
      </c>
      <c r="F35" s="206"/>
      <c r="G35" s="206"/>
      <c r="H35" s="100" t="s">
        <v>16</v>
      </c>
    </row>
    <row r="36" spans="1:8" ht="150" customHeight="1">
      <c r="A36" s="101" t="s">
        <v>262</v>
      </c>
      <c r="B36" s="204" t="s">
        <v>263</v>
      </c>
      <c r="C36" s="204"/>
      <c r="D36" s="204"/>
      <c r="E36" s="204" t="s">
        <v>264</v>
      </c>
      <c r="F36" s="204"/>
      <c r="G36" s="204"/>
      <c r="H36" s="102"/>
    </row>
    <row r="37" spans="1:8" ht="211.95" customHeight="1">
      <c r="A37" s="101" t="s">
        <v>265</v>
      </c>
      <c r="B37" s="204" t="s">
        <v>266</v>
      </c>
      <c r="C37" s="204"/>
      <c r="D37" s="204"/>
      <c r="E37" s="204" t="s">
        <v>267</v>
      </c>
      <c r="F37" s="204"/>
      <c r="G37" s="204"/>
      <c r="H37" s="102"/>
    </row>
    <row r="38" spans="1:8" ht="157.94999999999999" customHeight="1">
      <c r="A38" s="101" t="s">
        <v>268</v>
      </c>
      <c r="B38" s="204" t="s">
        <v>269</v>
      </c>
      <c r="C38" s="204"/>
      <c r="D38" s="204"/>
      <c r="E38" s="204" t="s">
        <v>270</v>
      </c>
      <c r="F38" s="204"/>
      <c r="G38" s="204"/>
      <c r="H38" s="102" t="s">
        <v>271</v>
      </c>
    </row>
    <row r="39" spans="1:8" ht="246" customHeight="1">
      <c r="A39" s="101" t="s">
        <v>268</v>
      </c>
      <c r="B39" s="204" t="s">
        <v>272</v>
      </c>
      <c r="C39" s="204"/>
      <c r="D39" s="204"/>
      <c r="E39" s="204" t="s">
        <v>273</v>
      </c>
      <c r="F39" s="204"/>
      <c r="G39" s="204"/>
      <c r="H39" s="102" t="s">
        <v>274</v>
      </c>
    </row>
    <row r="40" spans="1:8" ht="92.7" customHeight="1">
      <c r="A40" s="101" t="s">
        <v>275</v>
      </c>
      <c r="B40" s="204" t="s">
        <v>276</v>
      </c>
      <c r="C40" s="204"/>
      <c r="D40" s="204"/>
      <c r="E40" s="204" t="s">
        <v>277</v>
      </c>
      <c r="F40" s="204"/>
      <c r="G40" s="204"/>
      <c r="H40" s="102"/>
    </row>
    <row r="41" spans="1:8" ht="132.6" customHeight="1">
      <c r="A41" s="101" t="s">
        <v>278</v>
      </c>
      <c r="B41" s="204" t="s">
        <v>279</v>
      </c>
      <c r="C41" s="204"/>
      <c r="D41" s="204"/>
      <c r="E41" s="204" t="s">
        <v>280</v>
      </c>
      <c r="F41" s="204"/>
      <c r="G41" s="204"/>
      <c r="H41" s="102"/>
    </row>
    <row r="42" spans="1:8" ht="168.45" customHeight="1">
      <c r="A42" s="101" t="s">
        <v>281</v>
      </c>
      <c r="B42" s="204" t="s">
        <v>282</v>
      </c>
      <c r="C42" s="204"/>
      <c r="D42" s="204"/>
      <c r="E42" s="204" t="s">
        <v>283</v>
      </c>
      <c r="F42" s="204"/>
      <c r="G42" s="204"/>
      <c r="H42" s="102"/>
    </row>
    <row r="43" spans="1:8" ht="168.45" customHeight="1">
      <c r="A43" s="101" t="s">
        <v>90</v>
      </c>
      <c r="B43" s="204" t="s">
        <v>284</v>
      </c>
      <c r="C43" s="204"/>
      <c r="D43" s="204"/>
      <c r="E43" s="204" t="s">
        <v>285</v>
      </c>
      <c r="F43" s="204"/>
      <c r="G43" s="204"/>
      <c r="H43" s="102"/>
    </row>
    <row r="44" spans="1:8" ht="67.2" customHeight="1">
      <c r="A44" s="101" t="s">
        <v>286</v>
      </c>
      <c r="B44" s="204" t="s">
        <v>287</v>
      </c>
      <c r="C44" s="204"/>
      <c r="D44" s="204"/>
      <c r="E44" s="204" t="s">
        <v>288</v>
      </c>
      <c r="F44" s="204"/>
      <c r="G44" s="204"/>
      <c r="H44" s="89"/>
    </row>
  </sheetData>
  <autoFilter ref="B6:G17" xr:uid="{00000000-0009-0000-0000-000003000000}"/>
  <mergeCells count="21">
    <mergeCell ref="A6:A17"/>
    <mergeCell ref="B41:D41"/>
    <mergeCell ref="E41:G41"/>
    <mergeCell ref="B42:D42"/>
    <mergeCell ref="E42:G42"/>
    <mergeCell ref="B35:D35"/>
    <mergeCell ref="E35:G35"/>
    <mergeCell ref="B36:D36"/>
    <mergeCell ref="E36:G36"/>
    <mergeCell ref="B37:D37"/>
    <mergeCell ref="E37:G37"/>
    <mergeCell ref="B44:D44"/>
    <mergeCell ref="E44:G44"/>
    <mergeCell ref="B43:D43"/>
    <mergeCell ref="E43:G43"/>
    <mergeCell ref="B38:D38"/>
    <mergeCell ref="E38:G38"/>
    <mergeCell ref="B39:D39"/>
    <mergeCell ref="E39:G39"/>
    <mergeCell ref="B40:D40"/>
    <mergeCell ref="E40:G40"/>
  </mergeCells>
  <phoneticPr fontId="46" type="noConversion"/>
  <hyperlinks>
    <hyperlink ref="F7" r:id="rId1" xr:uid="{00000000-0004-0000-0300-000000000000}"/>
    <hyperlink ref="F8:F14" r:id="rId2" display="Ctyun@20220801" xr:uid="{00000000-0004-0000-0300-000001000000}"/>
    <hyperlink ref="F11" r:id="rId3" xr:uid="{00000000-0004-0000-0300-000002000000}"/>
    <hyperlink ref="F12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7"/>
  <sheetViews>
    <sheetView zoomScaleNormal="100" workbookViewId="0">
      <pane xSplit="3" topLeftCell="D1" activePane="topRight" state="frozen"/>
      <selection pane="topRight" activeCell="D19" sqref="D19"/>
    </sheetView>
  </sheetViews>
  <sheetFormatPr defaultColWidth="9.109375" defaultRowHeight="15.75" customHeight="1"/>
  <cols>
    <col min="1" max="1" width="5.5546875" style="51" customWidth="1"/>
    <col min="2" max="2" width="29.44140625" style="51" customWidth="1"/>
    <col min="3" max="4" width="42.5546875" style="51" customWidth="1"/>
    <col min="5" max="5" width="48.44140625" style="54" customWidth="1"/>
    <col min="6" max="6" width="25" style="51" customWidth="1"/>
    <col min="7" max="7" width="25.44140625" style="51" customWidth="1"/>
    <col min="8" max="8" width="9.5546875" style="52" customWidth="1"/>
    <col min="9" max="9" width="21.5546875" style="52" customWidth="1"/>
    <col min="10" max="10" width="14.44140625" style="77" customWidth="1"/>
    <col min="11" max="11" width="10.44140625" style="77" customWidth="1"/>
    <col min="12" max="12" width="7.44140625" customWidth="1"/>
    <col min="13" max="13" width="9.109375" style="56"/>
    <col min="17" max="17" width="9" style="53" customWidth="1"/>
    <col min="18" max="18" width="18.44140625" customWidth="1"/>
  </cols>
  <sheetData>
    <row r="1" spans="1:18" s="75" customFormat="1" ht="28.8">
      <c r="A1" s="78" t="s">
        <v>68</v>
      </c>
      <c r="B1" s="79" t="s">
        <v>289</v>
      </c>
      <c r="C1" s="79" t="s">
        <v>290</v>
      </c>
      <c r="D1" s="80" t="s">
        <v>291</v>
      </c>
      <c r="E1" s="80" t="s">
        <v>292</v>
      </c>
      <c r="F1" s="79" t="s">
        <v>293</v>
      </c>
      <c r="G1" s="79" t="s">
        <v>294</v>
      </c>
      <c r="H1" s="83" t="s">
        <v>295</v>
      </c>
      <c r="I1" s="83" t="s">
        <v>296</v>
      </c>
      <c r="J1" s="83" t="s">
        <v>297</v>
      </c>
      <c r="K1" s="83" t="s">
        <v>298</v>
      </c>
      <c r="L1" s="80" t="s">
        <v>299</v>
      </c>
      <c r="M1" s="80" t="s">
        <v>300</v>
      </c>
      <c r="N1" s="80" t="s">
        <v>301</v>
      </c>
      <c r="O1" s="80" t="s">
        <v>52</v>
      </c>
      <c r="P1" s="80" t="s">
        <v>302</v>
      </c>
      <c r="Q1" s="83" t="s">
        <v>303</v>
      </c>
      <c r="R1" s="153" t="s">
        <v>304</v>
      </c>
    </row>
    <row r="2" spans="1:18" s="76" customFormat="1" ht="11.7" customHeight="1">
      <c r="A2" s="81">
        <v>1</v>
      </c>
      <c r="B2" s="82" t="s">
        <v>305</v>
      </c>
      <c r="C2" s="65" t="s">
        <v>306</v>
      </c>
      <c r="D2" s="65" t="str">
        <f>IF(LEN(B2)-LEN(SUBSTITUTE(B2,"-",""))&lt;&gt;1,IF(LEN(B2)-LEN(SUBSTITUTE(B2,"-",""))=0,B2,MID(B2,1,FIND("$",SUBSTITUTE(B2,"-","$",LEN(B2)-LEN(SUBSTITUTE(B2,"-",""))),1)-1)),MID(B2,1,FIND("-",B2,1)-1))&amp;"-"&amp;F2&amp;IF(R2="","","-"&amp;R2)</f>
        <v>核心交换机-S12508G-AF</v>
      </c>
      <c r="E2" s="65" t="str">
        <f t="shared" ref="E2:E37" si="0">_xlfn.IFS(Q2="独立","",Q2="M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M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H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H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堆叠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IF(RIGHT(C2,2)=RIGHT(C3,2),MID(C2,FIND("^",SUBSTITUTE(C2,"-","^",6)),LEN(C2)-FIND("^",SUBSTITUTE(C2,"-","^",5))+1),MID(C2,FIND("^",SUBSTITUTE(C2,"-","^",6)),LEN(C2)-FIND("^",SUBSTITUTE(C2,"-","^",5))+1)&amp;"_"&amp;RIGHT(C3,2)),Q2="堆叠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IF(RIGHT(C1,2)=RIGHT(C2,2),MID(C1,FIND("^",SUBSTITUTE(C1,"-","^",6)),LEN(C1)-FIND("^",SUBSTITUTE(C1,"-","^",5))+1),MID(C1,FIND("^",SUBSTITUTE(C1,"-","^",6)),LEN(C1)-FIND("^",SUBSTITUTE(C1,"-","^",5))+1)&amp;"_"&amp;RIGHT(C2,2)))</f>
        <v/>
      </c>
      <c r="F2" s="65" t="s">
        <v>153</v>
      </c>
      <c r="G2" s="84"/>
      <c r="H2" s="85">
        <v>100</v>
      </c>
      <c r="I2" s="86" t="s">
        <v>307</v>
      </c>
      <c r="J2" s="86" t="s">
        <v>308</v>
      </c>
      <c r="K2" s="86" t="s">
        <v>309</v>
      </c>
      <c r="L2" s="87" t="str">
        <f t="shared" ref="L2:L37" si="1">RIGHT(C2,2)</f>
        <v>06</v>
      </c>
      <c r="M2" s="87" t="str">
        <f t="shared" ref="M2:M37" si="2"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04列01</v>
      </c>
      <c r="N2" s="87" t="str">
        <f t="shared" ref="N2:N37" si="3">MID(C2,FIND("$",SUBSTITUTE(C2,"-","$",_xlfn.IFS(LEN(C2)-LEN(SUBSTITUTE(C2,"-",""))=7,7,LEN(C2)-LEN(SUBSTITUTE(C2,"-",""))=6,6,LEN(C2)-LEN(SUBSTITUTE(C2,"-",""))=5,5)))+1,2)</f>
        <v>12</v>
      </c>
      <c r="O2" s="87" t="str">
        <f t="shared" ref="O2:O37" si="4">MID(C2,FIND("$",SUBSTITUTE(C2,"-","$",1))+1,FIND("$",SUBSTITUTE(C2,"-","$",1))-2)</f>
        <v>122</v>
      </c>
      <c r="P2" s="87" t="str">
        <f t="shared" ref="P2:P37" si="5">_xlfn.IFS(LEN(C2)-LEN(SUBSTITUTE(C2,"-",""))=7,MID(C2,FIND("$",SUBSTITUTE(C2,"-","$",5))+1,FIND("$",SUBSTITUTE(C2,"-","$",6))-FIND("$",SUBSTITUTE(C2,"-","$",5))-1),LEN(C2)-LEN(SUBSTITUTE(C2,"-",""))=6,MID(C2,FIND("$",SUBSTITUTE(C2,"-","$",4))+1,FIND("$",SUBSTITUTE(C2,"-","$",5))-FIND("$",SUBSTITUTE(C2,"-","$",4))-1),LEN(C2)-LEN(SUBSTITUTE(C2,"-",""))=5,MID(C2,FIND("$",SUBSTITUTE(C2,"-","$",3))+1,FIND("$",SUBSTITUTE(C2,"-","$",4))-FIND("$",SUBSTITUTE(C2,"-","$",3))-1))</f>
        <v>CSW</v>
      </c>
      <c r="Q2" s="67" t="s">
        <v>310</v>
      </c>
      <c r="R2" s="73"/>
    </row>
    <row r="3" spans="1:18" s="76" customFormat="1" ht="10.8">
      <c r="A3" s="81">
        <v>2</v>
      </c>
      <c r="B3" s="82" t="s">
        <v>311</v>
      </c>
      <c r="C3" s="65" t="s">
        <v>312</v>
      </c>
      <c r="D3" s="65" t="str">
        <f t="shared" ref="D3:D36" si="6">IF(LEN(B3)-LEN(SUBSTITUTE(B3,"-",""))&lt;&gt;1,IF(LEN(B3)-LEN(SUBSTITUTE(B3,"-",""))=0,B3,MID(B3,1,FIND("$",SUBSTITUTE(B3,"-","$",LEN(B3)-LEN(SUBSTITUTE(B3,"-",""))),1)-1)),MID(B3,1,FIND("-",B3,1)-1))&amp;"-"&amp;F3&amp;IF(R3="","","-"&amp;R3)</f>
        <v>核心交换机-S12508G-AF</v>
      </c>
      <c r="E3" s="65" t="str">
        <f t="shared" si="0"/>
        <v/>
      </c>
      <c r="F3" s="65" t="s">
        <v>153</v>
      </c>
      <c r="G3" s="84"/>
      <c r="H3" s="85">
        <v>100</v>
      </c>
      <c r="I3" s="86" t="s">
        <v>313</v>
      </c>
      <c r="J3" s="86" t="s">
        <v>308</v>
      </c>
      <c r="K3" s="86" t="s">
        <v>309</v>
      </c>
      <c r="L3" s="87" t="str">
        <f t="shared" si="1"/>
        <v>06</v>
      </c>
      <c r="M3" s="87" t="str">
        <f t="shared" si="2"/>
        <v>04列03</v>
      </c>
      <c r="N3" s="87" t="str">
        <f t="shared" si="3"/>
        <v>12</v>
      </c>
      <c r="O3" s="87" t="str">
        <f t="shared" si="4"/>
        <v>122</v>
      </c>
      <c r="P3" s="87" t="str">
        <f t="shared" si="5"/>
        <v>CSW</v>
      </c>
      <c r="Q3" s="67" t="s">
        <v>310</v>
      </c>
      <c r="R3" s="73"/>
    </row>
    <row r="4" spans="1:18" s="76" customFormat="1" ht="10.8">
      <c r="A4" s="81">
        <v>3</v>
      </c>
      <c r="B4" s="82" t="s">
        <v>314</v>
      </c>
      <c r="C4" s="65" t="s">
        <v>315</v>
      </c>
      <c r="D4" s="65" t="str">
        <f t="shared" si="6"/>
        <v>业务防火墙-M9010</v>
      </c>
      <c r="E4" s="65" t="str">
        <f t="shared" si="0"/>
        <v>HAZZ-122-4-04_4-05-A1P1-CFW-H1-HM9010-20U06</v>
      </c>
      <c r="F4" s="65" t="s">
        <v>195</v>
      </c>
      <c r="G4" s="84"/>
      <c r="H4" s="85">
        <v>100</v>
      </c>
      <c r="I4" s="86" t="s">
        <v>316</v>
      </c>
      <c r="J4" s="86" t="s">
        <v>308</v>
      </c>
      <c r="K4" s="86" t="s">
        <v>309</v>
      </c>
      <c r="L4" s="87" t="str">
        <f t="shared" si="1"/>
        <v>06</v>
      </c>
      <c r="M4" s="87" t="str">
        <f t="shared" si="2"/>
        <v>04列04</v>
      </c>
      <c r="N4" s="87" t="str">
        <f t="shared" si="3"/>
        <v>20</v>
      </c>
      <c r="O4" s="87" t="str">
        <f t="shared" si="4"/>
        <v>122</v>
      </c>
      <c r="P4" s="87" t="str">
        <f t="shared" si="5"/>
        <v>CFW</v>
      </c>
      <c r="Q4" s="67" t="s">
        <v>317</v>
      </c>
      <c r="R4" s="73"/>
    </row>
    <row r="5" spans="1:18" s="76" customFormat="1" ht="10.8">
      <c r="A5" s="81">
        <v>4</v>
      </c>
      <c r="B5" s="82" t="s">
        <v>318</v>
      </c>
      <c r="C5" s="65" t="s">
        <v>319</v>
      </c>
      <c r="D5" s="65" t="str">
        <f t="shared" si="6"/>
        <v>业务防火墙-M9010</v>
      </c>
      <c r="E5" s="65" t="str">
        <f t="shared" si="0"/>
        <v>HAZZ-122-4-04_4-05-A1P1-CFW-H2-HM9010-20U06</v>
      </c>
      <c r="F5" s="65" t="s">
        <v>195</v>
      </c>
      <c r="G5" s="84"/>
      <c r="H5" s="85">
        <v>100</v>
      </c>
      <c r="I5" s="86" t="s">
        <v>320</v>
      </c>
      <c r="J5" s="86" t="s">
        <v>308</v>
      </c>
      <c r="K5" s="86" t="s">
        <v>309</v>
      </c>
      <c r="L5" s="87" t="str">
        <f t="shared" si="1"/>
        <v>06</v>
      </c>
      <c r="M5" s="87" t="str">
        <f t="shared" si="2"/>
        <v>04列05</v>
      </c>
      <c r="N5" s="87" t="str">
        <f t="shared" si="3"/>
        <v>20</v>
      </c>
      <c r="O5" s="87" t="str">
        <f t="shared" si="4"/>
        <v>122</v>
      </c>
      <c r="P5" s="87" t="str">
        <f t="shared" si="5"/>
        <v>CFW</v>
      </c>
      <c r="Q5" s="67" t="s">
        <v>321</v>
      </c>
      <c r="R5" s="73"/>
    </row>
    <row r="6" spans="1:18" s="76" customFormat="1" ht="10.8">
      <c r="A6" s="81">
        <v>5</v>
      </c>
      <c r="B6" s="82" t="s">
        <v>322</v>
      </c>
      <c r="C6" s="65" t="s">
        <v>323</v>
      </c>
      <c r="D6" s="65" t="str">
        <f t="shared" si="6"/>
        <v>IPS-T9008-S</v>
      </c>
      <c r="E6" s="65" t="str">
        <f t="shared" si="0"/>
        <v>HAZZ-122-4-06_4-07-A1P1-IPS-H1-HT9008-13U06</v>
      </c>
      <c r="F6" s="65" t="s">
        <v>210</v>
      </c>
      <c r="G6" s="84"/>
      <c r="H6" s="85">
        <v>100</v>
      </c>
      <c r="I6" s="86" t="s">
        <v>324</v>
      </c>
      <c r="J6" s="86" t="s">
        <v>308</v>
      </c>
      <c r="K6" s="86" t="s">
        <v>309</v>
      </c>
      <c r="L6" s="87" t="str">
        <f t="shared" si="1"/>
        <v>06</v>
      </c>
      <c r="M6" s="87" t="str">
        <f t="shared" si="2"/>
        <v>04列06</v>
      </c>
      <c r="N6" s="87" t="str">
        <f t="shared" si="3"/>
        <v>13</v>
      </c>
      <c r="O6" s="87" t="str">
        <f t="shared" si="4"/>
        <v>122</v>
      </c>
      <c r="P6" s="87" t="str">
        <f t="shared" si="5"/>
        <v>IPS</v>
      </c>
      <c r="Q6" s="67" t="s">
        <v>317</v>
      </c>
      <c r="R6" s="73"/>
    </row>
    <row r="7" spans="1:18" s="76" customFormat="1" ht="10.8">
      <c r="A7" s="81">
        <v>6</v>
      </c>
      <c r="B7" s="82" t="s">
        <v>325</v>
      </c>
      <c r="C7" s="65" t="s">
        <v>326</v>
      </c>
      <c r="D7" s="65" t="str">
        <f t="shared" si="6"/>
        <v>IPS-T9008-S</v>
      </c>
      <c r="E7" s="65" t="str">
        <f t="shared" si="0"/>
        <v>HAZZ-122-4-06_4-07-A1P1-IPS-H2-HT9008-13U06</v>
      </c>
      <c r="F7" s="65" t="s">
        <v>210</v>
      </c>
      <c r="G7" s="84"/>
      <c r="H7" s="85">
        <v>100</v>
      </c>
      <c r="I7" s="86" t="s">
        <v>327</v>
      </c>
      <c r="J7" s="86" t="s">
        <v>308</v>
      </c>
      <c r="K7" s="86" t="s">
        <v>309</v>
      </c>
      <c r="L7" s="87" t="str">
        <f t="shared" si="1"/>
        <v>06</v>
      </c>
      <c r="M7" s="87" t="str">
        <f t="shared" si="2"/>
        <v>04列07</v>
      </c>
      <c r="N7" s="87" t="str">
        <f t="shared" si="3"/>
        <v>13</v>
      </c>
      <c r="O7" s="87" t="str">
        <f t="shared" si="4"/>
        <v>122</v>
      </c>
      <c r="P7" s="87" t="str">
        <f t="shared" si="5"/>
        <v>IPS</v>
      </c>
      <c r="Q7" s="67" t="s">
        <v>321</v>
      </c>
      <c r="R7" s="73"/>
    </row>
    <row r="8" spans="1:18" s="76" customFormat="1" ht="10.8">
      <c r="A8" s="81">
        <v>7</v>
      </c>
      <c r="B8" s="82" t="s">
        <v>328</v>
      </c>
      <c r="C8" s="65" t="s">
        <v>329</v>
      </c>
      <c r="D8" s="65" t="str">
        <f t="shared" si="6"/>
        <v>边界交换机-S6900-54HQF-F</v>
      </c>
      <c r="E8" s="65" t="str">
        <f t="shared" si="0"/>
        <v>HAZZ-122-4-01_4-03-A1P1-ASW-M1-H6900-01U40</v>
      </c>
      <c r="F8" s="65" t="s">
        <v>172</v>
      </c>
      <c r="G8" s="84"/>
      <c r="H8" s="85">
        <v>100</v>
      </c>
      <c r="I8" s="86" t="s">
        <v>330</v>
      </c>
      <c r="J8" s="86" t="s">
        <v>308</v>
      </c>
      <c r="K8" s="86" t="s">
        <v>309</v>
      </c>
      <c r="L8" s="87" t="str">
        <f t="shared" si="1"/>
        <v>40</v>
      </c>
      <c r="M8" s="87" t="str">
        <f t="shared" si="2"/>
        <v>04列01</v>
      </c>
      <c r="N8" s="87" t="str">
        <f t="shared" si="3"/>
        <v>01</v>
      </c>
      <c r="O8" s="87" t="str">
        <f t="shared" si="4"/>
        <v>122</v>
      </c>
      <c r="P8" s="87" t="str">
        <f t="shared" si="5"/>
        <v>ASW</v>
      </c>
      <c r="Q8" s="67" t="s">
        <v>331</v>
      </c>
      <c r="R8" s="73"/>
    </row>
    <row r="9" spans="1:18" s="76" customFormat="1" ht="10.8">
      <c r="A9" s="81">
        <v>8</v>
      </c>
      <c r="B9" s="82" t="s">
        <v>332</v>
      </c>
      <c r="C9" s="65" t="s">
        <v>333</v>
      </c>
      <c r="D9" s="65" t="str">
        <f t="shared" si="6"/>
        <v>边界交换机-S6900-54HQF-F</v>
      </c>
      <c r="E9" s="65" t="str">
        <f t="shared" si="0"/>
        <v>HAZZ-122-4-01_4-03-A1P1-ASW-M2-H6900-01U40</v>
      </c>
      <c r="F9" s="65" t="s">
        <v>172</v>
      </c>
      <c r="G9" s="84"/>
      <c r="H9" s="85">
        <v>100</v>
      </c>
      <c r="I9" s="86" t="s">
        <v>334</v>
      </c>
      <c r="J9" s="86" t="s">
        <v>308</v>
      </c>
      <c r="K9" s="86" t="s">
        <v>309</v>
      </c>
      <c r="L9" s="87" t="str">
        <f t="shared" si="1"/>
        <v>40</v>
      </c>
      <c r="M9" s="87" t="str">
        <f t="shared" si="2"/>
        <v>04列03</v>
      </c>
      <c r="N9" s="87" t="str">
        <f t="shared" si="3"/>
        <v>01</v>
      </c>
      <c r="O9" s="87" t="str">
        <f t="shared" si="4"/>
        <v>122</v>
      </c>
      <c r="P9" s="87" t="str">
        <f t="shared" si="5"/>
        <v>ASW</v>
      </c>
      <c r="Q9" s="67" t="s">
        <v>335</v>
      </c>
      <c r="R9" s="73"/>
    </row>
    <row r="10" spans="1:18" s="76" customFormat="1" ht="10.8">
      <c r="A10" s="81">
        <v>9</v>
      </c>
      <c r="B10" s="82" t="s">
        <v>336</v>
      </c>
      <c r="C10" s="65" t="s">
        <v>337</v>
      </c>
      <c r="D10" s="65" t="str">
        <f t="shared" si="6"/>
        <v>边界交换机-S6900-54HQF-F</v>
      </c>
      <c r="E10" s="65" t="str">
        <f>_xlfn.IFS(Q10="独立","",Q10="M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"-"&amp;Q10&amp;IF(RIGHT(C10,2)=RIGHT(C11,2),MID(C10,FIND("^",SUBSTITUTE(C10,"-","^",6)),LEN(C10)-FIND("^",SUBSTITUTE(C10,"-","^",5))+1),MID(C10,FIND("^",SUBSTITUTE(C10,"-","^",6)),LEN(C10)-FIND("^",SUBSTITUTE(C10,"-","^",5))+1)&amp;"_"&amp;RIGHT(C11,2)),Q10="M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"-"&amp;Q10&amp;IF(RIGHT(C9,2)=RIGHT(C10,2),MID(C9,FIND("^",SUBSTITUTE(C9,"-","^",6)),LEN(C9)-FIND("^",SUBSTITUTE(C9,"-","^",5))+1),MID(C9,FIND("^",SUBSTITUTE(C9,"-","^",6)),LEN(C9)-FIND("^",SUBSTITUTE(C9,"-","^",5))+1)&amp;"_"&amp;RIGHT(C10,2)),Q10="H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"-"&amp;Q10&amp;IF(RIGHT(C10,2)=RIGHT(C11,2),MID(C10,FIND("^",SUBSTITUTE(C10,"-","^",6)),LEN(C10)-FIND("^",SUBSTITUTE(C10,"-","^",5))+1),MID(C10,FIND("^",SUBSTITUTE(C10,"-","^",6)),LEN(C10)-FIND("^",SUBSTITUTE(C10,"-","^",5))+1)&amp;"_"&amp;RIGHT(C11,2)),Q10="H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"-"&amp;Q10&amp;IF(RIGHT(C9,2)=RIGHT(C10,2),MID(C9,FIND("^",SUBSTITUTE(C9,"-","^",6)),LEN(C9)-FIND("^",SUBSTITUTE(C9,"-","^",5))+1),MID(C9,FIND("^",SUBSTITUTE(C9,"-","^",6)),LEN(C9)-FIND("^",SUBSTITUTE(C9,"-","^",5))+1)&amp;"_"&amp;RIGHT(C10,2)),Q10="堆叠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IF(RIGHT(C10,2)=RIGHT(C11,2),MID(C10,FIND("^",SUBSTITUTE(C10,"-","^",6)),LEN(C10)-FIND("^",SUBSTITUTE(C10,"-","^",5))+1),MID(C10,FIND("^",SUBSTITUTE(C10,"-","^",6)),LEN(C10)-FIND("^",SUBSTITUTE(C10,"-","^",5))+1)&amp;"_"&amp;RIGHT(C11,2)),Q10="堆叠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IF(RIGHT(C9,2)=RIGHT(C10,2),MID(C9,FIND("^",SUBSTITUTE(C9,"-","^",6)),LEN(C9)-FIND("^",SUBSTITUTE(C9,"-","^",5))+1),MID(C9,FIND("^",SUBSTITUTE(C9,"-","^",6)),LEN(C9)-FIND("^",SUBSTITUTE(C9,"-","^",5))+1)&amp;"_"&amp;RIGHT(C10,2)))</f>
        <v>HAZZ-122-4-04_4-05-A1P1-ASW-M1-H6900-01U40</v>
      </c>
      <c r="F10" s="65" t="s">
        <v>172</v>
      </c>
      <c r="G10" s="84"/>
      <c r="H10" s="85">
        <v>100</v>
      </c>
      <c r="I10" s="86" t="s">
        <v>338</v>
      </c>
      <c r="J10" s="86" t="s">
        <v>308</v>
      </c>
      <c r="K10" s="86" t="s">
        <v>309</v>
      </c>
      <c r="L10" s="87" t="str">
        <f t="shared" si="1"/>
        <v>40</v>
      </c>
      <c r="M10" s="87" t="str">
        <f t="shared" si="2"/>
        <v>04列04</v>
      </c>
      <c r="N10" s="87" t="str">
        <f t="shared" si="3"/>
        <v>01</v>
      </c>
      <c r="O10" s="87" t="str">
        <f t="shared" si="4"/>
        <v>122</v>
      </c>
      <c r="P10" s="87" t="str">
        <f t="shared" si="5"/>
        <v>ASW</v>
      </c>
      <c r="Q10" s="67" t="s">
        <v>331</v>
      </c>
      <c r="R10" s="73"/>
    </row>
    <row r="11" spans="1:18" s="76" customFormat="1" ht="10.8">
      <c r="A11" s="81">
        <v>10</v>
      </c>
      <c r="B11" s="82" t="s">
        <v>339</v>
      </c>
      <c r="C11" s="65" t="s">
        <v>340</v>
      </c>
      <c r="D11" s="65" t="str">
        <f t="shared" si="6"/>
        <v>边界交换机-S6900-54HQF-F</v>
      </c>
      <c r="E11" s="65" t="str">
        <f t="shared" si="0"/>
        <v>HAZZ-122-4-04_4-05-A1P1-ASW-M2-H6900-01U40</v>
      </c>
      <c r="F11" s="65" t="s">
        <v>172</v>
      </c>
      <c r="G11" s="84"/>
      <c r="H11" s="85">
        <v>100</v>
      </c>
      <c r="I11" s="86" t="s">
        <v>341</v>
      </c>
      <c r="J11" s="86" t="s">
        <v>308</v>
      </c>
      <c r="K11" s="86" t="s">
        <v>309</v>
      </c>
      <c r="L11" s="87" t="str">
        <f t="shared" si="1"/>
        <v>40</v>
      </c>
      <c r="M11" s="87" t="str">
        <f t="shared" si="2"/>
        <v>04列05</v>
      </c>
      <c r="N11" s="87" t="str">
        <f t="shared" si="3"/>
        <v>01</v>
      </c>
      <c r="O11" s="87" t="str">
        <f t="shared" si="4"/>
        <v>122</v>
      </c>
      <c r="P11" s="87" t="str">
        <f t="shared" si="5"/>
        <v>ASW</v>
      </c>
      <c r="Q11" s="67" t="s">
        <v>335</v>
      </c>
      <c r="R11" s="73"/>
    </row>
    <row r="12" spans="1:18" s="76" customFormat="1" ht="10.8">
      <c r="A12" s="81">
        <v>11</v>
      </c>
      <c r="B12" s="82" t="s">
        <v>342</v>
      </c>
      <c r="C12" s="65" t="s">
        <v>343</v>
      </c>
      <c r="D12" s="65" t="str">
        <f t="shared" si="6"/>
        <v>大客户专线接入交换机-S6900-54HQF-F</v>
      </c>
      <c r="E12" s="65" t="str">
        <f t="shared" si="0"/>
        <v>HAZZ-122-4-06_4-07-A1P1-PSW-H6900-01U37</v>
      </c>
      <c r="F12" s="65" t="s">
        <v>172</v>
      </c>
      <c r="G12" s="84"/>
      <c r="H12" s="85">
        <v>100</v>
      </c>
      <c r="I12" s="86" t="s">
        <v>344</v>
      </c>
      <c r="J12" s="86" t="s">
        <v>308</v>
      </c>
      <c r="K12" s="86" t="s">
        <v>309</v>
      </c>
      <c r="L12" s="87" t="str">
        <f t="shared" si="1"/>
        <v>37</v>
      </c>
      <c r="M12" s="87" t="str">
        <f t="shared" si="2"/>
        <v>04列06</v>
      </c>
      <c r="N12" s="87" t="str">
        <f t="shared" si="3"/>
        <v>01</v>
      </c>
      <c r="O12" s="87" t="str">
        <f t="shared" si="4"/>
        <v>122</v>
      </c>
      <c r="P12" s="87" t="str">
        <f t="shared" si="5"/>
        <v>PSW</v>
      </c>
      <c r="Q12" s="67" t="s">
        <v>345</v>
      </c>
      <c r="R12" s="73"/>
    </row>
    <row r="13" spans="1:18" s="76" customFormat="1" ht="10.8">
      <c r="A13" s="81">
        <v>12</v>
      </c>
      <c r="B13" s="82" t="s">
        <v>346</v>
      </c>
      <c r="C13" s="65" t="s">
        <v>347</v>
      </c>
      <c r="D13" s="65" t="str">
        <f t="shared" si="6"/>
        <v>大客户专线接入交换机-S6900-54HQF-F</v>
      </c>
      <c r="E13" s="65" t="str">
        <f t="shared" si="0"/>
        <v>HAZZ-122-4-06_4-07-A1P1-PSW-H6900-01U37</v>
      </c>
      <c r="F13" s="65" t="s">
        <v>172</v>
      </c>
      <c r="G13" s="84"/>
      <c r="H13" s="85">
        <v>100</v>
      </c>
      <c r="I13" s="86" t="s">
        <v>348</v>
      </c>
      <c r="J13" s="86" t="s">
        <v>308</v>
      </c>
      <c r="K13" s="86" t="s">
        <v>309</v>
      </c>
      <c r="L13" s="87" t="str">
        <f t="shared" si="1"/>
        <v>37</v>
      </c>
      <c r="M13" s="87" t="str">
        <f t="shared" si="2"/>
        <v>04列07</v>
      </c>
      <c r="N13" s="87" t="str">
        <f t="shared" si="3"/>
        <v>01</v>
      </c>
      <c r="O13" s="87" t="str">
        <f t="shared" si="4"/>
        <v>122</v>
      </c>
      <c r="P13" s="87" t="str">
        <f t="shared" si="5"/>
        <v>PSW</v>
      </c>
      <c r="Q13" s="67" t="s">
        <v>349</v>
      </c>
      <c r="R13" s="73"/>
    </row>
    <row r="14" spans="1:18" s="76" customFormat="1" ht="10.8">
      <c r="A14" s="81">
        <v>13</v>
      </c>
      <c r="B14" s="82" t="s">
        <v>350</v>
      </c>
      <c r="C14" s="65" t="s">
        <v>351</v>
      </c>
      <c r="D14" s="65" t="str">
        <f t="shared" si="6"/>
        <v>25Gleaf交换机（宿主机+存储）-S6825-54HF</v>
      </c>
      <c r="E14" s="65" t="str">
        <f t="shared" si="0"/>
        <v>HAZZ-122-3-01_3-02-A1P1-ASW-M1-H6825-01U40</v>
      </c>
      <c r="F14" s="65" t="s">
        <v>165</v>
      </c>
      <c r="G14" s="84"/>
      <c r="H14" s="85">
        <v>100</v>
      </c>
      <c r="I14" s="86" t="s">
        <v>352</v>
      </c>
      <c r="J14" s="86" t="s">
        <v>308</v>
      </c>
      <c r="K14" s="86" t="s">
        <v>309</v>
      </c>
      <c r="L14" s="87" t="str">
        <f t="shared" si="1"/>
        <v>40</v>
      </c>
      <c r="M14" s="87" t="str">
        <f t="shared" si="2"/>
        <v>03列01</v>
      </c>
      <c r="N14" s="87" t="str">
        <f t="shared" si="3"/>
        <v>01</v>
      </c>
      <c r="O14" s="87" t="str">
        <f t="shared" si="4"/>
        <v>122</v>
      </c>
      <c r="P14" s="87" t="str">
        <f t="shared" si="5"/>
        <v>ASW</v>
      </c>
      <c r="Q14" s="67" t="s">
        <v>331</v>
      </c>
      <c r="R14" s="73"/>
    </row>
    <row r="15" spans="1:18" s="76" customFormat="1" ht="10.8">
      <c r="A15" s="81">
        <v>14</v>
      </c>
      <c r="B15" s="82" t="s">
        <v>353</v>
      </c>
      <c r="C15" s="65" t="s">
        <v>354</v>
      </c>
      <c r="D15" s="65" t="str">
        <f t="shared" si="6"/>
        <v>25Gleaf交换机（宿主机+存储）-S6825-54HF</v>
      </c>
      <c r="E15" s="65" t="str">
        <f t="shared" si="0"/>
        <v>HAZZ-122-3-01_3-02-A1P1-ASW-M2-H6825-01U40</v>
      </c>
      <c r="F15" s="65" t="s">
        <v>165</v>
      </c>
      <c r="G15" s="84"/>
      <c r="H15" s="85">
        <v>100</v>
      </c>
      <c r="I15" s="86" t="s">
        <v>355</v>
      </c>
      <c r="J15" s="86" t="s">
        <v>308</v>
      </c>
      <c r="K15" s="86" t="s">
        <v>309</v>
      </c>
      <c r="L15" s="87" t="str">
        <f t="shared" si="1"/>
        <v>40</v>
      </c>
      <c r="M15" s="87" t="str">
        <f t="shared" si="2"/>
        <v>03列02</v>
      </c>
      <c r="N15" s="87" t="str">
        <f t="shared" si="3"/>
        <v>01</v>
      </c>
      <c r="O15" s="87" t="str">
        <f t="shared" si="4"/>
        <v>122</v>
      </c>
      <c r="P15" s="87" t="str">
        <f t="shared" si="5"/>
        <v>ASW</v>
      </c>
      <c r="Q15" s="67" t="s">
        <v>335</v>
      </c>
      <c r="R15" s="73"/>
    </row>
    <row r="16" spans="1:18" s="76" customFormat="1" ht="10.8">
      <c r="A16" s="81">
        <v>15</v>
      </c>
      <c r="B16" s="82" t="s">
        <v>356</v>
      </c>
      <c r="C16" s="65" t="s">
        <v>357</v>
      </c>
      <c r="D16" s="65" t="str">
        <f t="shared" si="6"/>
        <v>25Gleaf交换机（宿主机+存储）-S6825-54HF</v>
      </c>
      <c r="E16" s="65" t="str">
        <f t="shared" si="0"/>
        <v>HAZZ-122-3-04_3-05-A1P1-ASW-M1-H6825-01U40</v>
      </c>
      <c r="F16" s="65" t="s">
        <v>165</v>
      </c>
      <c r="G16" s="84"/>
      <c r="H16" s="85">
        <v>100</v>
      </c>
      <c r="I16" s="86" t="s">
        <v>358</v>
      </c>
      <c r="J16" s="86" t="s">
        <v>308</v>
      </c>
      <c r="K16" s="86" t="s">
        <v>309</v>
      </c>
      <c r="L16" s="87" t="str">
        <f t="shared" si="1"/>
        <v>40</v>
      </c>
      <c r="M16" s="87" t="str">
        <f t="shared" si="2"/>
        <v>03列04</v>
      </c>
      <c r="N16" s="87" t="str">
        <f t="shared" si="3"/>
        <v>01</v>
      </c>
      <c r="O16" s="87" t="str">
        <f t="shared" si="4"/>
        <v>122</v>
      </c>
      <c r="P16" s="87" t="str">
        <f t="shared" si="5"/>
        <v>ASW</v>
      </c>
      <c r="Q16" s="67" t="s">
        <v>331</v>
      </c>
      <c r="R16" s="73"/>
    </row>
    <row r="17" spans="1:18" s="76" customFormat="1" ht="10.8">
      <c r="A17" s="81">
        <v>16</v>
      </c>
      <c r="B17" s="82" t="s">
        <v>359</v>
      </c>
      <c r="C17" s="65" t="s">
        <v>360</v>
      </c>
      <c r="D17" s="65" t="str">
        <f t="shared" si="6"/>
        <v>25Gleaf交换机（宿主机+存储）-S6825-54HF</v>
      </c>
      <c r="E17" s="65" t="str">
        <f t="shared" si="0"/>
        <v>HAZZ-122-3-04_3-05-A1P1-ASW-M2-H6825-01U40</v>
      </c>
      <c r="F17" s="65" t="s">
        <v>165</v>
      </c>
      <c r="G17" s="84"/>
      <c r="H17" s="85">
        <v>100</v>
      </c>
      <c r="I17" s="86" t="s">
        <v>361</v>
      </c>
      <c r="J17" s="86" t="s">
        <v>308</v>
      </c>
      <c r="K17" s="86" t="s">
        <v>309</v>
      </c>
      <c r="L17" s="87" t="str">
        <f t="shared" si="1"/>
        <v>40</v>
      </c>
      <c r="M17" s="87" t="str">
        <f t="shared" si="2"/>
        <v>03列05</v>
      </c>
      <c r="N17" s="87" t="str">
        <f t="shared" si="3"/>
        <v>01</v>
      </c>
      <c r="O17" s="87" t="str">
        <f t="shared" si="4"/>
        <v>122</v>
      </c>
      <c r="P17" s="87" t="str">
        <f t="shared" si="5"/>
        <v>ASW</v>
      </c>
      <c r="Q17" s="67" t="s">
        <v>335</v>
      </c>
      <c r="R17" s="73"/>
    </row>
    <row r="18" spans="1:18" s="76" customFormat="1" ht="10.8">
      <c r="A18" s="81">
        <v>17</v>
      </c>
      <c r="B18" s="82" t="s">
        <v>362</v>
      </c>
      <c r="C18" s="65" t="s">
        <v>363</v>
      </c>
      <c r="D18" s="65" t="str">
        <f t="shared" si="6"/>
        <v>25Gleaf交换机（功能区）-S6825-54HF</v>
      </c>
      <c r="E18" s="65" t="str">
        <f t="shared" si="0"/>
        <v>HAZZ-122-3-07_3-08-A1P1-ASW-M1-H6825-01U40</v>
      </c>
      <c r="F18" s="65" t="s">
        <v>165</v>
      </c>
      <c r="G18" s="84"/>
      <c r="H18" s="85">
        <v>100</v>
      </c>
      <c r="I18" s="86" t="s">
        <v>364</v>
      </c>
      <c r="J18" s="86" t="s">
        <v>308</v>
      </c>
      <c r="K18" s="86" t="s">
        <v>309</v>
      </c>
      <c r="L18" s="87" t="str">
        <f t="shared" si="1"/>
        <v>40</v>
      </c>
      <c r="M18" s="87" t="str">
        <f t="shared" si="2"/>
        <v>03列07</v>
      </c>
      <c r="N18" s="87" t="str">
        <f t="shared" si="3"/>
        <v>01</v>
      </c>
      <c r="O18" s="87" t="str">
        <f t="shared" si="4"/>
        <v>122</v>
      </c>
      <c r="P18" s="87" t="str">
        <f t="shared" si="5"/>
        <v>ASW</v>
      </c>
      <c r="Q18" s="67" t="s">
        <v>331</v>
      </c>
      <c r="R18" s="73"/>
    </row>
    <row r="19" spans="1:18" s="76" customFormat="1" ht="10.8">
      <c r="A19" s="81">
        <v>18</v>
      </c>
      <c r="B19" s="82" t="s">
        <v>365</v>
      </c>
      <c r="C19" s="65" t="s">
        <v>366</v>
      </c>
      <c r="D19" s="65" t="str">
        <f t="shared" si="6"/>
        <v>25Gleaf交换机（功能区）-S6825-54HF</v>
      </c>
      <c r="E19" s="65" t="str">
        <f t="shared" si="0"/>
        <v>HAZZ-122-3-07_3-08-A1P1-ASW-M2-H6825-01U40</v>
      </c>
      <c r="F19" s="65" t="s">
        <v>165</v>
      </c>
      <c r="G19" s="84"/>
      <c r="H19" s="85">
        <v>100</v>
      </c>
      <c r="I19" s="86" t="s">
        <v>367</v>
      </c>
      <c r="J19" s="86" t="s">
        <v>308</v>
      </c>
      <c r="K19" s="86" t="s">
        <v>309</v>
      </c>
      <c r="L19" s="87" t="str">
        <f t="shared" si="1"/>
        <v>40</v>
      </c>
      <c r="M19" s="87" t="str">
        <f t="shared" si="2"/>
        <v>03列08</v>
      </c>
      <c r="N19" s="87" t="str">
        <f t="shared" si="3"/>
        <v>01</v>
      </c>
      <c r="O19" s="87" t="str">
        <f t="shared" si="4"/>
        <v>122</v>
      </c>
      <c r="P19" s="87" t="str">
        <f t="shared" si="5"/>
        <v>ASW</v>
      </c>
      <c r="Q19" s="67" t="s">
        <v>335</v>
      </c>
      <c r="R19" s="73"/>
    </row>
    <row r="20" spans="1:18" s="76" customFormat="1" ht="10.8">
      <c r="A20" s="81">
        <v>19</v>
      </c>
      <c r="B20" s="82" t="s">
        <v>368</v>
      </c>
      <c r="C20" s="65" t="s">
        <v>369</v>
      </c>
      <c r="D20" s="65" t="str">
        <f t="shared" si="6"/>
        <v>25Gleaf交换机（功能区）-S6825-54HF</v>
      </c>
      <c r="E20" s="65" t="str">
        <f t="shared" si="0"/>
        <v>HAZZ-122-3-07_3-08-A1P1-ASW-M1-H6825-01U37</v>
      </c>
      <c r="F20" s="65" t="s">
        <v>165</v>
      </c>
      <c r="G20" s="84"/>
      <c r="H20" s="85">
        <v>100</v>
      </c>
      <c r="I20" s="86" t="s">
        <v>370</v>
      </c>
      <c r="J20" s="86" t="s">
        <v>308</v>
      </c>
      <c r="K20" s="86" t="s">
        <v>309</v>
      </c>
      <c r="L20" s="87" t="str">
        <f t="shared" si="1"/>
        <v>37</v>
      </c>
      <c r="M20" s="87" t="str">
        <f t="shared" si="2"/>
        <v>03列07</v>
      </c>
      <c r="N20" s="87" t="str">
        <f t="shared" si="3"/>
        <v>01</v>
      </c>
      <c r="O20" s="87" t="str">
        <f t="shared" si="4"/>
        <v>122</v>
      </c>
      <c r="P20" s="87" t="str">
        <f t="shared" si="5"/>
        <v>ASW</v>
      </c>
      <c r="Q20" s="67" t="s">
        <v>331</v>
      </c>
      <c r="R20" s="73"/>
    </row>
    <row r="21" spans="1:18" s="76" customFormat="1" ht="10.8">
      <c r="A21" s="81">
        <v>20</v>
      </c>
      <c r="B21" s="82" t="s">
        <v>371</v>
      </c>
      <c r="C21" s="65" t="s">
        <v>372</v>
      </c>
      <c r="D21" s="65" t="str">
        <f t="shared" si="6"/>
        <v>25Gleaf交换机（功能区）-S6825-54HF</v>
      </c>
      <c r="E21" s="65" t="str">
        <f t="shared" si="0"/>
        <v>HAZZ-122-3-07_3-08-A1P1-ASW-M2-H6825-01U37</v>
      </c>
      <c r="F21" s="65" t="s">
        <v>165</v>
      </c>
      <c r="G21" s="84"/>
      <c r="H21" s="85">
        <v>100</v>
      </c>
      <c r="I21" s="86" t="s">
        <v>373</v>
      </c>
      <c r="J21" s="86" t="s">
        <v>308</v>
      </c>
      <c r="K21" s="86" t="s">
        <v>309</v>
      </c>
      <c r="L21" s="87" t="str">
        <f t="shared" si="1"/>
        <v>37</v>
      </c>
      <c r="M21" s="87" t="str">
        <f t="shared" si="2"/>
        <v>03列08</v>
      </c>
      <c r="N21" s="87" t="str">
        <f t="shared" si="3"/>
        <v>01</v>
      </c>
      <c r="O21" s="87" t="str">
        <f t="shared" si="4"/>
        <v>122</v>
      </c>
      <c r="P21" s="87" t="str">
        <f t="shared" si="5"/>
        <v>ASW</v>
      </c>
      <c r="Q21" s="67" t="s">
        <v>335</v>
      </c>
      <c r="R21" s="73"/>
    </row>
    <row r="22" spans="1:18" s="76" customFormat="1" ht="10.8">
      <c r="A22" s="81">
        <v>21</v>
      </c>
      <c r="B22" s="82" t="s">
        <v>374</v>
      </c>
      <c r="C22" s="65" t="s">
        <v>375</v>
      </c>
      <c r="D22" s="65" t="str">
        <f t="shared" si="6"/>
        <v>25Gleaf交换机（裸金属）-RG-S6510-48VS8CQ</v>
      </c>
      <c r="E22" s="65" t="str">
        <f t="shared" si="0"/>
        <v>HAZZ-122-4-08_4-09-A1P1-ASW-M1-RJ6510-01U40</v>
      </c>
      <c r="F22" s="65" t="s">
        <v>161</v>
      </c>
      <c r="G22" s="84"/>
      <c r="H22" s="85">
        <v>100</v>
      </c>
      <c r="I22" s="86" t="s">
        <v>376</v>
      </c>
      <c r="J22" s="86" t="s">
        <v>308</v>
      </c>
      <c r="K22" s="86" t="s">
        <v>309</v>
      </c>
      <c r="L22" s="87" t="str">
        <f t="shared" si="1"/>
        <v>40</v>
      </c>
      <c r="M22" s="87" t="str">
        <f t="shared" si="2"/>
        <v>04列08</v>
      </c>
      <c r="N22" s="87" t="str">
        <f t="shared" si="3"/>
        <v>01</v>
      </c>
      <c r="O22" s="87" t="str">
        <f t="shared" si="4"/>
        <v>122</v>
      </c>
      <c r="P22" s="87" t="str">
        <f t="shared" si="5"/>
        <v>ASW</v>
      </c>
      <c r="Q22" s="67" t="s">
        <v>331</v>
      </c>
      <c r="R22" s="73"/>
    </row>
    <row r="23" spans="1:18" s="76" customFormat="1" ht="10.8">
      <c r="A23" s="81">
        <v>22</v>
      </c>
      <c r="B23" s="82" t="s">
        <v>377</v>
      </c>
      <c r="C23" s="65" t="s">
        <v>378</v>
      </c>
      <c r="D23" s="65" t="str">
        <f t="shared" si="6"/>
        <v>25Gleaf交换机（裸金属）-RG-S6510-48VS8CQ</v>
      </c>
      <c r="E23" s="65" t="str">
        <f t="shared" si="0"/>
        <v>HAZZ-122-4-08_4-09-A1P1-ASW-M2-RJ6510-01U40</v>
      </c>
      <c r="F23" s="65" t="s">
        <v>161</v>
      </c>
      <c r="G23" s="84"/>
      <c r="H23" s="85">
        <v>100</v>
      </c>
      <c r="I23" s="86" t="s">
        <v>379</v>
      </c>
      <c r="J23" s="86" t="s">
        <v>308</v>
      </c>
      <c r="K23" s="86" t="s">
        <v>309</v>
      </c>
      <c r="L23" s="87" t="str">
        <f t="shared" si="1"/>
        <v>40</v>
      </c>
      <c r="M23" s="87" t="str">
        <f t="shared" si="2"/>
        <v>04列09</v>
      </c>
      <c r="N23" s="87" t="str">
        <f t="shared" si="3"/>
        <v>01</v>
      </c>
      <c r="O23" s="87" t="str">
        <f t="shared" si="4"/>
        <v>122</v>
      </c>
      <c r="P23" s="87" t="str">
        <f t="shared" si="5"/>
        <v>ASW</v>
      </c>
      <c r="Q23" s="67" t="s">
        <v>335</v>
      </c>
      <c r="R23" s="73"/>
    </row>
    <row r="24" spans="1:18" s="76" customFormat="1" ht="10.8">
      <c r="A24" s="81">
        <v>23</v>
      </c>
      <c r="B24" s="82" t="s">
        <v>380</v>
      </c>
      <c r="C24" s="65" t="s">
        <v>381</v>
      </c>
      <c r="D24" s="65" t="str">
        <f t="shared" si="6"/>
        <v>管理核心交换机-S6900-54HQF-F</v>
      </c>
      <c r="E24" s="65" t="str">
        <f t="shared" si="0"/>
        <v>HAZZ-122-4-06_4-07-A1P1-MCSW-H6900-01U40</v>
      </c>
      <c r="F24" s="65" t="s">
        <v>172</v>
      </c>
      <c r="G24" s="84"/>
      <c r="H24" s="85">
        <v>100</v>
      </c>
      <c r="I24" s="86" t="s">
        <v>382</v>
      </c>
      <c r="J24" s="86" t="s">
        <v>308</v>
      </c>
      <c r="K24" s="86" t="s">
        <v>309</v>
      </c>
      <c r="L24" s="87" t="str">
        <f t="shared" si="1"/>
        <v>40</v>
      </c>
      <c r="M24" s="87" t="str">
        <f t="shared" si="2"/>
        <v>04列06</v>
      </c>
      <c r="N24" s="87" t="str">
        <f t="shared" si="3"/>
        <v>01</v>
      </c>
      <c r="O24" s="87" t="str">
        <f t="shared" si="4"/>
        <v>122</v>
      </c>
      <c r="P24" s="87" t="str">
        <f t="shared" si="5"/>
        <v>MCSW</v>
      </c>
      <c r="Q24" s="67" t="s">
        <v>345</v>
      </c>
      <c r="R24" s="73"/>
    </row>
    <row r="25" spans="1:18" s="76" customFormat="1" ht="10.8">
      <c r="A25" s="81">
        <v>24</v>
      </c>
      <c r="B25" s="82" t="s">
        <v>383</v>
      </c>
      <c r="C25" s="65" t="s">
        <v>384</v>
      </c>
      <c r="D25" s="65" t="str">
        <f t="shared" si="6"/>
        <v>管理核心交换机-S6900-54HQF-F</v>
      </c>
      <c r="E25" s="65" t="str">
        <f t="shared" si="0"/>
        <v>HAZZ-122-4-06_4-07-A1P1-MCSW-H6900-01U40</v>
      </c>
      <c r="F25" s="65" t="s">
        <v>172</v>
      </c>
      <c r="G25" s="84"/>
      <c r="H25" s="85">
        <v>100</v>
      </c>
      <c r="I25" s="86" t="s">
        <v>385</v>
      </c>
      <c r="J25" s="86" t="s">
        <v>308</v>
      </c>
      <c r="K25" s="86" t="s">
        <v>309</v>
      </c>
      <c r="L25" s="87" t="str">
        <f t="shared" si="1"/>
        <v>40</v>
      </c>
      <c r="M25" s="87" t="str">
        <f t="shared" si="2"/>
        <v>04列07</v>
      </c>
      <c r="N25" s="87" t="str">
        <f t="shared" si="3"/>
        <v>01</v>
      </c>
      <c r="O25" s="87" t="str">
        <f t="shared" si="4"/>
        <v>122</v>
      </c>
      <c r="P25" s="87" t="str">
        <f t="shared" si="5"/>
        <v>MCSW</v>
      </c>
      <c r="Q25" s="67" t="s">
        <v>349</v>
      </c>
      <c r="R25" s="73"/>
    </row>
    <row r="26" spans="1:18" s="76" customFormat="1" ht="10.8">
      <c r="A26" s="81">
        <v>25</v>
      </c>
      <c r="B26" s="82" t="s">
        <v>386</v>
      </c>
      <c r="C26" s="65" t="s">
        <v>387</v>
      </c>
      <c r="D26" s="65" t="str">
        <f t="shared" si="6"/>
        <v>管理防火墙-SecPath F5000-M</v>
      </c>
      <c r="E26" s="65" t="str">
        <f t="shared" si="0"/>
        <v>HAZZ-122-4-01_4-03-A1P1-MFW-H1-HF5000-02U36</v>
      </c>
      <c r="F26" s="65" t="s">
        <v>200</v>
      </c>
      <c r="G26" s="84"/>
      <c r="H26" s="85">
        <v>100</v>
      </c>
      <c r="I26" s="86" t="s">
        <v>388</v>
      </c>
      <c r="J26" s="86" t="s">
        <v>308</v>
      </c>
      <c r="K26" s="86" t="s">
        <v>309</v>
      </c>
      <c r="L26" s="87" t="str">
        <f t="shared" si="1"/>
        <v>36</v>
      </c>
      <c r="M26" s="87" t="str">
        <f t="shared" si="2"/>
        <v>04列01</v>
      </c>
      <c r="N26" s="87" t="str">
        <f t="shared" si="3"/>
        <v>02</v>
      </c>
      <c r="O26" s="87" t="str">
        <f t="shared" si="4"/>
        <v>122</v>
      </c>
      <c r="P26" s="87" t="str">
        <f t="shared" si="5"/>
        <v>MFW</v>
      </c>
      <c r="Q26" s="67" t="s">
        <v>317</v>
      </c>
      <c r="R26" s="73"/>
    </row>
    <row r="27" spans="1:18" s="76" customFormat="1" ht="10.8">
      <c r="A27" s="81">
        <v>26</v>
      </c>
      <c r="B27" s="82" t="s">
        <v>389</v>
      </c>
      <c r="C27" s="65" t="s">
        <v>390</v>
      </c>
      <c r="D27" s="65" t="str">
        <f t="shared" si="6"/>
        <v>管理防火墙-SecPath F5000-M</v>
      </c>
      <c r="E27" s="65" t="str">
        <f t="shared" si="0"/>
        <v>HAZZ-122-4-01_4-03-A1P1-MFW-H2-HF5000-02U36</v>
      </c>
      <c r="F27" s="65" t="s">
        <v>200</v>
      </c>
      <c r="G27" s="84"/>
      <c r="H27" s="85">
        <v>100</v>
      </c>
      <c r="I27" s="86" t="s">
        <v>391</v>
      </c>
      <c r="J27" s="86" t="s">
        <v>308</v>
      </c>
      <c r="K27" s="86" t="s">
        <v>309</v>
      </c>
      <c r="L27" s="87" t="str">
        <f t="shared" si="1"/>
        <v>36</v>
      </c>
      <c r="M27" s="87" t="str">
        <f t="shared" si="2"/>
        <v>04列03</v>
      </c>
      <c r="N27" s="87" t="str">
        <f t="shared" si="3"/>
        <v>02</v>
      </c>
      <c r="O27" s="87" t="str">
        <f t="shared" si="4"/>
        <v>122</v>
      </c>
      <c r="P27" s="87" t="str">
        <f t="shared" si="5"/>
        <v>MFW</v>
      </c>
      <c r="Q27" s="67" t="s">
        <v>321</v>
      </c>
      <c r="R27" s="73"/>
    </row>
    <row r="28" spans="1:18" s="76" customFormat="1" ht="10.8">
      <c r="A28" s="81">
        <v>27</v>
      </c>
      <c r="B28" s="82" t="s">
        <v>392</v>
      </c>
      <c r="C28" s="65" t="s">
        <v>393</v>
      </c>
      <c r="D28" s="65" t="str">
        <f t="shared" si="6"/>
        <v>千兆管理交换机（业务区）-S5554S-EI-D</v>
      </c>
      <c r="E28" s="65" t="str">
        <f t="shared" si="0"/>
        <v>HAZZ-122-4-08_4-09-A1P1-ASW-H5554-01U37</v>
      </c>
      <c r="F28" s="65" t="s">
        <v>177</v>
      </c>
      <c r="G28" s="84"/>
      <c r="H28" s="85">
        <v>100</v>
      </c>
      <c r="I28" s="86" t="s">
        <v>394</v>
      </c>
      <c r="J28" s="86" t="s">
        <v>308</v>
      </c>
      <c r="K28" s="86" t="s">
        <v>309</v>
      </c>
      <c r="L28" s="87" t="str">
        <f t="shared" si="1"/>
        <v>37</v>
      </c>
      <c r="M28" s="87" t="str">
        <f t="shared" si="2"/>
        <v>04列08</v>
      </c>
      <c r="N28" s="87" t="str">
        <f t="shared" si="3"/>
        <v>01</v>
      </c>
      <c r="O28" s="87" t="str">
        <f t="shared" si="4"/>
        <v>122</v>
      </c>
      <c r="P28" s="87" t="str">
        <f t="shared" si="5"/>
        <v>ASW</v>
      </c>
      <c r="Q28" s="67" t="s">
        <v>345</v>
      </c>
      <c r="R28" s="73"/>
    </row>
    <row r="29" spans="1:18" s="76" customFormat="1" ht="10.8">
      <c r="A29" s="81">
        <v>28</v>
      </c>
      <c r="B29" s="82" t="s">
        <v>395</v>
      </c>
      <c r="C29" s="65" t="s">
        <v>396</v>
      </c>
      <c r="D29" s="65" t="str">
        <f t="shared" si="6"/>
        <v>千兆管理交换机（业务区）-S5554S-EI-D</v>
      </c>
      <c r="E29" s="65" t="str">
        <f t="shared" si="0"/>
        <v>HAZZ-122-4-08_4-09-A1P1-ASW-H5554-01U37</v>
      </c>
      <c r="F29" s="65" t="s">
        <v>177</v>
      </c>
      <c r="G29" s="84"/>
      <c r="H29" s="85">
        <v>100</v>
      </c>
      <c r="I29" s="86" t="s">
        <v>397</v>
      </c>
      <c r="J29" s="86" t="s">
        <v>308</v>
      </c>
      <c r="K29" s="86" t="s">
        <v>309</v>
      </c>
      <c r="L29" s="87" t="str">
        <f t="shared" si="1"/>
        <v>37</v>
      </c>
      <c r="M29" s="87" t="str">
        <f t="shared" si="2"/>
        <v>04列09</v>
      </c>
      <c r="N29" s="87" t="str">
        <f t="shared" si="3"/>
        <v>01</v>
      </c>
      <c r="O29" s="87" t="str">
        <f t="shared" si="4"/>
        <v>122</v>
      </c>
      <c r="P29" s="87" t="str">
        <f t="shared" si="5"/>
        <v>ASW</v>
      </c>
      <c r="Q29" s="67" t="s">
        <v>349</v>
      </c>
      <c r="R29" s="73"/>
    </row>
    <row r="30" spans="1:18" s="76" customFormat="1" ht="10.8">
      <c r="A30" s="81">
        <v>29</v>
      </c>
      <c r="B30" s="82" t="s">
        <v>398</v>
      </c>
      <c r="C30" s="65" t="s">
        <v>399</v>
      </c>
      <c r="D30" s="65" t="str">
        <f t="shared" si="6"/>
        <v>千兆管理交换机（业务区）-S5554S-EI-D</v>
      </c>
      <c r="E30" s="65" t="str">
        <f t="shared" si="0"/>
        <v>HAZZ-122-3-04_3-05-A1P1-ASW-H5554-01U37</v>
      </c>
      <c r="F30" s="65" t="s">
        <v>177</v>
      </c>
      <c r="G30" s="84"/>
      <c r="H30" s="85">
        <v>100</v>
      </c>
      <c r="I30" s="86" t="s">
        <v>400</v>
      </c>
      <c r="J30" s="86" t="s">
        <v>308</v>
      </c>
      <c r="K30" s="86" t="s">
        <v>309</v>
      </c>
      <c r="L30" s="87" t="str">
        <f t="shared" si="1"/>
        <v>37</v>
      </c>
      <c r="M30" s="87" t="str">
        <f t="shared" si="2"/>
        <v>03列04</v>
      </c>
      <c r="N30" s="87" t="str">
        <f t="shared" si="3"/>
        <v>01</v>
      </c>
      <c r="O30" s="87" t="str">
        <f t="shared" si="4"/>
        <v>122</v>
      </c>
      <c r="P30" s="87" t="str">
        <f t="shared" si="5"/>
        <v>ASW</v>
      </c>
      <c r="Q30" s="67" t="s">
        <v>345</v>
      </c>
      <c r="R30" s="73"/>
    </row>
    <row r="31" spans="1:18" s="76" customFormat="1" ht="10.8">
      <c r="A31" s="81">
        <v>30</v>
      </c>
      <c r="B31" s="82" t="s">
        <v>401</v>
      </c>
      <c r="C31" s="65" t="s">
        <v>402</v>
      </c>
      <c r="D31" s="65" t="str">
        <f t="shared" si="6"/>
        <v>千兆管理交换机（业务区）-S5554S-EI-D</v>
      </c>
      <c r="E31" s="65" t="str">
        <f t="shared" si="0"/>
        <v>HAZZ-122-3-04_3-05-A1P1-ASW-H5554-01U37</v>
      </c>
      <c r="F31" s="65" t="s">
        <v>177</v>
      </c>
      <c r="G31" s="84"/>
      <c r="H31" s="85">
        <v>100</v>
      </c>
      <c r="I31" s="86" t="s">
        <v>403</v>
      </c>
      <c r="J31" s="86" t="s">
        <v>308</v>
      </c>
      <c r="K31" s="86" t="s">
        <v>309</v>
      </c>
      <c r="L31" s="87" t="str">
        <f t="shared" si="1"/>
        <v>37</v>
      </c>
      <c r="M31" s="87" t="str">
        <f t="shared" si="2"/>
        <v>03列05</v>
      </c>
      <c r="N31" s="87" t="str">
        <f t="shared" si="3"/>
        <v>01</v>
      </c>
      <c r="O31" s="87" t="str">
        <f t="shared" si="4"/>
        <v>122</v>
      </c>
      <c r="P31" s="87" t="str">
        <f t="shared" si="5"/>
        <v>ASW</v>
      </c>
      <c r="Q31" s="67" t="s">
        <v>349</v>
      </c>
      <c r="R31" s="73"/>
    </row>
    <row r="32" spans="1:18" s="76" customFormat="1" ht="10.8">
      <c r="A32" s="81">
        <v>31</v>
      </c>
      <c r="B32" s="82" t="s">
        <v>404</v>
      </c>
      <c r="C32" s="65" t="s">
        <v>405</v>
      </c>
      <c r="D32" s="65" t="str">
        <f t="shared" si="6"/>
        <v>千兆管理交换机（功能区）-S5554S-EI-D</v>
      </c>
      <c r="E32" s="65" t="str">
        <f t="shared" si="0"/>
        <v>HAZZ-122-3-07_3-08-A1P1-ASW-H5554-01U34</v>
      </c>
      <c r="F32" s="65" t="s">
        <v>177</v>
      </c>
      <c r="G32" s="84"/>
      <c r="H32" s="85">
        <v>100</v>
      </c>
      <c r="I32" s="86" t="s">
        <v>406</v>
      </c>
      <c r="J32" s="86" t="s">
        <v>308</v>
      </c>
      <c r="K32" s="86" t="s">
        <v>309</v>
      </c>
      <c r="L32" s="87" t="str">
        <f t="shared" si="1"/>
        <v>34</v>
      </c>
      <c r="M32" s="87" t="str">
        <f t="shared" si="2"/>
        <v>03列07</v>
      </c>
      <c r="N32" s="87" t="str">
        <f t="shared" si="3"/>
        <v>01</v>
      </c>
      <c r="O32" s="87" t="str">
        <f t="shared" si="4"/>
        <v>122</v>
      </c>
      <c r="P32" s="87" t="str">
        <f t="shared" si="5"/>
        <v>ASW</v>
      </c>
      <c r="Q32" s="67" t="s">
        <v>345</v>
      </c>
      <c r="R32" s="73"/>
    </row>
    <row r="33" spans="1:18" s="76" customFormat="1" ht="10.8">
      <c r="A33" s="81">
        <v>32</v>
      </c>
      <c r="B33" s="82" t="s">
        <v>407</v>
      </c>
      <c r="C33" s="65" t="s">
        <v>408</v>
      </c>
      <c r="D33" s="65" t="str">
        <f t="shared" si="6"/>
        <v>千兆管理交换机（功能区）-S5554S-EI-D</v>
      </c>
      <c r="E33" s="65" t="str">
        <f t="shared" si="0"/>
        <v>HAZZ-122-3-07_3-08-A1P1-ASW-H5554-01U34</v>
      </c>
      <c r="F33" s="65" t="s">
        <v>177</v>
      </c>
      <c r="G33" s="84"/>
      <c r="H33" s="85">
        <v>100</v>
      </c>
      <c r="I33" s="86" t="s">
        <v>409</v>
      </c>
      <c r="J33" s="86" t="s">
        <v>308</v>
      </c>
      <c r="K33" s="86" t="s">
        <v>309</v>
      </c>
      <c r="L33" s="87" t="str">
        <f t="shared" si="1"/>
        <v>34</v>
      </c>
      <c r="M33" s="87" t="str">
        <f t="shared" si="2"/>
        <v>03列08</v>
      </c>
      <c r="N33" s="87" t="str">
        <f t="shared" si="3"/>
        <v>01</v>
      </c>
      <c r="O33" s="87" t="str">
        <f t="shared" si="4"/>
        <v>122</v>
      </c>
      <c r="P33" s="87" t="str">
        <f t="shared" si="5"/>
        <v>ASW</v>
      </c>
      <c r="Q33" s="67" t="s">
        <v>349</v>
      </c>
      <c r="R33" s="73"/>
    </row>
    <row r="34" spans="1:18" s="76" customFormat="1" ht="10.8">
      <c r="A34" s="81">
        <v>33</v>
      </c>
      <c r="B34" s="82" t="s">
        <v>410</v>
      </c>
      <c r="C34" s="65" t="s">
        <v>411</v>
      </c>
      <c r="D34" s="65" t="str">
        <f t="shared" si="6"/>
        <v>千兆带外管理交换机-S5554S-EI-D</v>
      </c>
      <c r="E34" s="65" t="str">
        <f t="shared" si="0"/>
        <v/>
      </c>
      <c r="F34" s="65" t="s">
        <v>177</v>
      </c>
      <c r="G34" s="84"/>
      <c r="H34" s="85">
        <v>100</v>
      </c>
      <c r="I34" s="86" t="s">
        <v>412</v>
      </c>
      <c r="J34" s="86" t="s">
        <v>308</v>
      </c>
      <c r="K34" s="86" t="s">
        <v>309</v>
      </c>
      <c r="L34" s="87" t="str">
        <f t="shared" si="1"/>
        <v>40</v>
      </c>
      <c r="M34" s="87" t="str">
        <f t="shared" si="2"/>
        <v>04列10</v>
      </c>
      <c r="N34" s="87" t="str">
        <f t="shared" si="3"/>
        <v>01</v>
      </c>
      <c r="O34" s="87" t="str">
        <f t="shared" si="4"/>
        <v>122</v>
      </c>
      <c r="P34" s="87" t="str">
        <f t="shared" si="5"/>
        <v>MSW</v>
      </c>
      <c r="Q34" s="67" t="s">
        <v>310</v>
      </c>
      <c r="R34" s="73"/>
    </row>
    <row r="35" spans="1:18" s="76" customFormat="1" ht="10.8">
      <c r="A35" s="81">
        <v>34</v>
      </c>
      <c r="B35" s="82" t="s">
        <v>413</v>
      </c>
      <c r="C35" s="65" t="s">
        <v>414</v>
      </c>
      <c r="D35" s="65" t="str">
        <f t="shared" si="6"/>
        <v>千兆带外管理交换机-S5554S-EI-D</v>
      </c>
      <c r="E35" s="65" t="str">
        <f t="shared" si="0"/>
        <v/>
      </c>
      <c r="F35" s="65" t="s">
        <v>177</v>
      </c>
      <c r="G35" s="84"/>
      <c r="H35" s="85">
        <v>100</v>
      </c>
      <c r="I35" s="86" t="s">
        <v>415</v>
      </c>
      <c r="J35" s="86" t="s">
        <v>308</v>
      </c>
      <c r="K35" s="86" t="s">
        <v>309</v>
      </c>
      <c r="L35" s="87" t="str">
        <f t="shared" si="1"/>
        <v>40</v>
      </c>
      <c r="M35" s="87" t="str">
        <f t="shared" si="2"/>
        <v>03列03</v>
      </c>
      <c r="N35" s="87" t="str">
        <f t="shared" si="3"/>
        <v>01</v>
      </c>
      <c r="O35" s="87" t="str">
        <f t="shared" si="4"/>
        <v>122</v>
      </c>
      <c r="P35" s="87" t="str">
        <f t="shared" si="5"/>
        <v>MSW</v>
      </c>
      <c r="Q35" s="67" t="s">
        <v>310</v>
      </c>
      <c r="R35" s="73"/>
    </row>
    <row r="36" spans="1:18" s="76" customFormat="1" ht="10.8">
      <c r="A36" s="81">
        <v>35</v>
      </c>
      <c r="B36" s="82" t="s">
        <v>416</v>
      </c>
      <c r="C36" s="65" t="s">
        <v>417</v>
      </c>
      <c r="D36" s="65" t="str">
        <f t="shared" si="6"/>
        <v>千兆带外管理交换机-S5554S-EI-D</v>
      </c>
      <c r="E36" s="65" t="str">
        <f t="shared" si="0"/>
        <v/>
      </c>
      <c r="F36" s="65" t="s">
        <v>177</v>
      </c>
      <c r="G36" s="84"/>
      <c r="H36" s="85">
        <v>100</v>
      </c>
      <c r="I36" s="86" t="s">
        <v>418</v>
      </c>
      <c r="J36" s="86" t="s">
        <v>308</v>
      </c>
      <c r="K36" s="86" t="s">
        <v>309</v>
      </c>
      <c r="L36" s="87" t="str">
        <f t="shared" si="1"/>
        <v>37</v>
      </c>
      <c r="M36" s="87" t="str">
        <f t="shared" si="2"/>
        <v>03列06</v>
      </c>
      <c r="N36" s="87" t="str">
        <f t="shared" si="3"/>
        <v>01</v>
      </c>
      <c r="O36" s="87" t="str">
        <f t="shared" si="4"/>
        <v>122</v>
      </c>
      <c r="P36" s="87" t="str">
        <f t="shared" si="5"/>
        <v>MSW</v>
      </c>
      <c r="Q36" s="67" t="s">
        <v>310</v>
      </c>
      <c r="R36" s="73"/>
    </row>
    <row r="37" spans="1:18" s="76" customFormat="1" ht="10.8">
      <c r="A37" s="81">
        <v>36</v>
      </c>
      <c r="B37" s="82" t="s">
        <v>419</v>
      </c>
      <c r="C37" s="65" t="s">
        <v>420</v>
      </c>
      <c r="D37" s="65" t="str">
        <f>IF(LEN(B37)-LEN(SUBSTITUTE(B37,"-",""))&lt;&gt;1,IF(LEN(B37)-LEN(SUBSTITUTE(B37,"-",""))=0,B37,MID(B37,1,FIND("$",SUBSTITUTE(B37,"-","$",LEN(B37)-LEN(SUBSTITUTE(B37,"-",""))),1)-1)),MID(B37,1,FIND("-",B37,1)-1))&amp;"-"&amp;F37&amp;IF(R37="","","-"&amp;R37)</f>
        <v>串口交换机-ACS8000</v>
      </c>
      <c r="E37" s="65" t="str">
        <f t="shared" si="0"/>
        <v/>
      </c>
      <c r="F37" s="65" t="s">
        <v>191</v>
      </c>
      <c r="G37" s="84"/>
      <c r="H37" s="85">
        <v>100</v>
      </c>
      <c r="I37" s="86" t="s">
        <v>421</v>
      </c>
      <c r="J37" s="86" t="s">
        <v>308</v>
      </c>
      <c r="K37" s="86" t="s">
        <v>309</v>
      </c>
      <c r="L37" s="87" t="str">
        <f t="shared" si="1"/>
        <v>37</v>
      </c>
      <c r="M37" s="87" t="str">
        <f t="shared" si="2"/>
        <v>03列06</v>
      </c>
      <c r="N37" s="87" t="str">
        <f t="shared" si="3"/>
        <v>01</v>
      </c>
      <c r="O37" s="87" t="str">
        <f t="shared" si="4"/>
        <v>122</v>
      </c>
      <c r="P37" s="87" t="str">
        <f t="shared" si="5"/>
        <v>SSW</v>
      </c>
      <c r="Q37" s="67" t="s">
        <v>310</v>
      </c>
      <c r="R37" s="73"/>
    </row>
  </sheetData>
  <phoneticPr fontId="4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N49"/>
  <sheetViews>
    <sheetView workbookViewId="0">
      <selection activeCell="I1" sqref="I1"/>
    </sheetView>
  </sheetViews>
  <sheetFormatPr defaultColWidth="9.109375" defaultRowHeight="15.75" customHeight="1" outlineLevelCol="1"/>
  <cols>
    <col min="1" max="1" width="3.5546875" style="51" customWidth="1"/>
    <col min="2" max="2" width="27.6640625" style="52" customWidth="1"/>
    <col min="3" max="3" width="35.5546875" style="51" customWidth="1"/>
    <col min="4" max="4" width="37" style="51" customWidth="1"/>
    <col min="5" max="5" width="20.6640625" style="53" customWidth="1"/>
    <col min="6" max="6" width="12.33203125" style="54" customWidth="1"/>
    <col min="7" max="7" width="10" style="55" customWidth="1" outlineLevel="1"/>
    <col min="8" max="8" width="12.44140625" style="55" customWidth="1" outlineLevel="1"/>
    <col min="9" max="9" width="10.5546875" style="55" customWidth="1" outlineLevel="1"/>
    <col min="10" max="10" width="14.5546875" style="55" customWidth="1" outlineLevel="1"/>
    <col min="11" max="11" width="7.6640625" style="57" customWidth="1"/>
    <col min="12" max="12" width="20.44140625" style="58" customWidth="1" outlineLevel="1"/>
    <col min="13" max="13" width="14.6640625" style="59" customWidth="1" outlineLevel="1"/>
    <col min="14" max="14" width="12.33203125" style="51" customWidth="1"/>
    <col min="15" max="15" width="10.44140625" style="55" customWidth="1"/>
    <col min="16" max="16" width="11.109375" style="55" customWidth="1"/>
    <col min="17" max="17" width="6" style="55" customWidth="1"/>
    <col min="18" max="18" width="13.44140625" style="55" customWidth="1"/>
    <col min="19" max="19" width="6.6640625" style="55" customWidth="1"/>
    <col min="20" max="20" width="6.44140625" style="55" customWidth="1"/>
    <col min="21" max="21" width="7.6640625" style="55" customWidth="1"/>
    <col min="22" max="22" width="4" style="56" customWidth="1"/>
    <col min="23" max="23" width="5.5546875" style="55" customWidth="1"/>
    <col min="24" max="24" width="20" style="51" customWidth="1"/>
    <col min="25" max="25" width="11.5546875" style="51" customWidth="1"/>
    <col min="26" max="248" width="9" style="51" customWidth="1"/>
  </cols>
  <sheetData>
    <row r="1" spans="1:248" s="50" customFormat="1" ht="28.8">
      <c r="A1" s="60" t="s">
        <v>68</v>
      </c>
      <c r="B1" s="61" t="s">
        <v>422</v>
      </c>
      <c r="C1" s="61" t="s">
        <v>290</v>
      </c>
      <c r="D1" s="80" t="s">
        <v>423</v>
      </c>
      <c r="E1" s="61" t="s">
        <v>293</v>
      </c>
      <c r="F1" s="62" t="s">
        <v>817</v>
      </c>
      <c r="G1" s="164" t="s">
        <v>424</v>
      </c>
      <c r="H1" s="164" t="s">
        <v>425</v>
      </c>
      <c r="I1" s="164" t="s">
        <v>876</v>
      </c>
      <c r="J1" s="164" t="s">
        <v>426</v>
      </c>
      <c r="K1" s="62" t="s">
        <v>295</v>
      </c>
      <c r="L1" s="62" t="s">
        <v>296</v>
      </c>
      <c r="M1" s="62" t="s">
        <v>297</v>
      </c>
      <c r="N1" s="62" t="s">
        <v>427</v>
      </c>
      <c r="O1" s="71" t="s">
        <v>428</v>
      </c>
      <c r="P1" s="71" t="s">
        <v>429</v>
      </c>
      <c r="Q1" s="62" t="s">
        <v>430</v>
      </c>
      <c r="R1" s="62" t="s">
        <v>431</v>
      </c>
      <c r="S1" s="71" t="s">
        <v>299</v>
      </c>
      <c r="T1" s="71" t="s">
        <v>300</v>
      </c>
      <c r="U1" s="71" t="s">
        <v>432</v>
      </c>
      <c r="V1" s="71" t="s">
        <v>52</v>
      </c>
      <c r="W1" s="71" t="s">
        <v>433</v>
      </c>
      <c r="X1" s="153" t="s">
        <v>304</v>
      </c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  <c r="HP1" s="150"/>
      <c r="HQ1" s="150"/>
      <c r="HR1" s="150"/>
      <c r="HS1" s="150"/>
      <c r="HT1" s="150"/>
      <c r="HU1" s="150"/>
      <c r="HV1" s="150"/>
      <c r="HW1" s="150"/>
      <c r="HX1" s="150"/>
      <c r="HY1" s="150"/>
      <c r="HZ1" s="150"/>
      <c r="IA1" s="150"/>
      <c r="IB1" s="150"/>
      <c r="IC1" s="150"/>
      <c r="ID1" s="150"/>
      <c r="IE1" s="150"/>
      <c r="IF1" s="150"/>
      <c r="IG1" s="150"/>
      <c r="IH1" s="150"/>
      <c r="II1" s="150"/>
      <c r="IJ1" s="150"/>
      <c r="IK1" s="150"/>
      <c r="IL1" s="150"/>
      <c r="IM1" s="150"/>
      <c r="IN1" s="150"/>
    </row>
    <row r="2" spans="1:248" s="8" customFormat="1" ht="11.4">
      <c r="A2" s="63">
        <v>1</v>
      </c>
      <c r="B2" s="64" t="s">
        <v>434</v>
      </c>
      <c r="C2" s="64" t="s">
        <v>435</v>
      </c>
      <c r="D2" s="64" t="str">
        <f>IF(LEN(B2)-LEN(SUBSTITUTE(B2,"-",""))&lt;&gt;1,MID(B2,1,FIND("$",SUBSTITUTE(B2,"-","$",LEN(B2)-LEN(SUBSTITUTE(B2,"-",""))),1)-1),MID(B2,1,FIND("-",B2,1)-1))&amp;"-"&amp;E2&amp;IF(X2="","","-"&amp;X2)</f>
        <v>宿主机服务器-ZXCLOUD R5300 G4X</v>
      </c>
      <c r="E2" s="64" t="s">
        <v>91</v>
      </c>
      <c r="F2" s="66"/>
      <c r="G2" s="67">
        <v>150</v>
      </c>
      <c r="H2" s="139" t="s">
        <v>436</v>
      </c>
      <c r="I2" s="67" t="s">
        <v>820</v>
      </c>
      <c r="J2" s="139" t="s">
        <v>437</v>
      </c>
      <c r="K2" s="68">
        <v>101</v>
      </c>
      <c r="L2" s="69" t="s">
        <v>438</v>
      </c>
      <c r="M2" s="70" t="s">
        <v>439</v>
      </c>
      <c r="N2" s="70" t="s">
        <v>440</v>
      </c>
      <c r="O2" s="63"/>
      <c r="P2" s="63"/>
      <c r="Q2" s="63"/>
      <c r="R2" s="72"/>
      <c r="S2" s="154" t="str">
        <f t="shared" ref="S2:S49" si="0">RIGHT(C2,2)</f>
        <v>06</v>
      </c>
      <c r="T2" s="154" t="str">
        <f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03列01</v>
      </c>
      <c r="U2" s="154" t="str">
        <f t="shared" ref="U2:U49" si="1">MID(C2,FIND("$",SUBSTITUTE(C2,"-","$",_xlfn.IFS(LEN(C2)-LEN(SUBSTITUTE(C2,"-",""))=7,7,LEN(C2)-LEN(SUBSTITUTE(C2,"-",""))=6,6,LEN(C2)-LEN(SUBSTITUTE(C2,"-",""))=5,5)))+1,2)</f>
        <v>02</v>
      </c>
      <c r="V2" s="154" t="str">
        <f>MID(C2,FIND("$",SUBSTITUTE(C2,"-","$",1))+1,FIND("$",SUBSTITUTE(C2,"-","$",1))-2)</f>
        <v>122</v>
      </c>
      <c r="W2" s="72"/>
      <c r="X2" s="15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</row>
    <row r="3" spans="1:248" s="8" customFormat="1" ht="11.4">
      <c r="A3" s="63">
        <v>2</v>
      </c>
      <c r="B3" s="64" t="s">
        <v>441</v>
      </c>
      <c r="C3" s="64" t="s">
        <v>442</v>
      </c>
      <c r="D3" s="64" t="str">
        <f t="shared" ref="D3:D49" si="2">IF(LEN(B3)-LEN(SUBSTITUTE(B3,"-",""))&lt;&gt;1,MID(B3,1,FIND("$",SUBSTITUTE(B3,"-","$",LEN(B3)-LEN(SUBSTITUTE(B3,"-",""))),1)-1),MID(B3,1,FIND("-",B3,1)-1))&amp;"-"&amp;E3</f>
        <v>宿主机服务器-ZXCLOUD R5300 G4X</v>
      </c>
      <c r="E3" s="64" t="s">
        <v>91</v>
      </c>
      <c r="F3" s="66"/>
      <c r="G3" s="67">
        <v>150</v>
      </c>
      <c r="H3" s="139" t="s">
        <v>443</v>
      </c>
      <c r="I3" s="67" t="s">
        <v>820</v>
      </c>
      <c r="J3" s="139" t="s">
        <v>437</v>
      </c>
      <c r="K3" s="68">
        <v>101</v>
      </c>
      <c r="L3" s="69" t="s">
        <v>444</v>
      </c>
      <c r="M3" s="70" t="s">
        <v>439</v>
      </c>
      <c r="N3" s="70" t="s">
        <v>440</v>
      </c>
      <c r="O3" s="63"/>
      <c r="P3" s="63"/>
      <c r="Q3" s="63"/>
      <c r="R3" s="72"/>
      <c r="S3" s="154" t="str">
        <f t="shared" si="0"/>
        <v>09</v>
      </c>
      <c r="T3" s="154" t="str">
        <f t="shared" ref="T3:T49" si="3">IF(RIGHT(MID(C3,FIND("$",SUBSTITUTE(C3,"-","$",2))+1,4),1)="-",MID(C3,FIND("$",SUBSTITUTE(C3,"-","$",2))+1,3),IF(RIGHT(MID(C3,FIND("$",SUBSTITUTE(C3,"-","$",2))+1,2),1)="-",IF(ISNUMBER(--MID(C3,FIND("$",SUBSTITUTE(C3,"-","$",2))+1,1)),"0"&amp;MID(C3,FIND("$",SUBSTITUTE(C3,"-","$",2))+1,1),MID(C3,FIND("$",SUBSTITUTE(C3,"-","$",2))+1,1)),MID(C3,FIND("$",SUBSTITUTE(C3,"-","$",2))+1,2))&amp;"列"&amp;MID(C3,FIND("$",SUBSTITUTE(C3,"-","$",3))+1,2))</f>
        <v>03列01</v>
      </c>
      <c r="U3" s="154" t="str">
        <f t="shared" si="1"/>
        <v>02</v>
      </c>
      <c r="V3" s="154" t="str">
        <f t="shared" ref="V3:V49" si="4">MID(C3,FIND("$",SUBSTITUTE(C3,"-","$",1))+1,FIND("$",SUBSTITUTE(C3,"-","$",1))-2)</f>
        <v>122</v>
      </c>
      <c r="W3" s="72"/>
      <c r="X3" s="15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</row>
    <row r="4" spans="1:248" s="8" customFormat="1" ht="11.4">
      <c r="A4" s="63">
        <v>3</v>
      </c>
      <c r="B4" s="64" t="s">
        <v>445</v>
      </c>
      <c r="C4" s="64" t="s">
        <v>446</v>
      </c>
      <c r="D4" s="64" t="str">
        <f t="shared" si="2"/>
        <v>宿主机服务器-ZXCLOUD R5300 G4X</v>
      </c>
      <c r="E4" s="64" t="s">
        <v>91</v>
      </c>
      <c r="F4" s="66"/>
      <c r="G4" s="67">
        <v>150</v>
      </c>
      <c r="H4" s="139" t="s">
        <v>447</v>
      </c>
      <c r="I4" s="67" t="s">
        <v>820</v>
      </c>
      <c r="J4" s="139" t="s">
        <v>437</v>
      </c>
      <c r="K4" s="68">
        <v>101</v>
      </c>
      <c r="L4" s="69" t="s">
        <v>448</v>
      </c>
      <c r="M4" s="70" t="s">
        <v>439</v>
      </c>
      <c r="N4" s="70" t="s">
        <v>440</v>
      </c>
      <c r="O4" s="63"/>
      <c r="P4" s="63"/>
      <c r="Q4" s="63"/>
      <c r="R4" s="72"/>
      <c r="S4" s="154" t="str">
        <f t="shared" si="0"/>
        <v>12</v>
      </c>
      <c r="T4" s="154" t="str">
        <f t="shared" si="3"/>
        <v>03列01</v>
      </c>
      <c r="U4" s="154" t="str">
        <f t="shared" si="1"/>
        <v>02</v>
      </c>
      <c r="V4" s="154" t="str">
        <f t="shared" si="4"/>
        <v>122</v>
      </c>
      <c r="W4" s="72"/>
      <c r="X4" s="15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</row>
    <row r="5" spans="1:248" s="8" customFormat="1" ht="11.4">
      <c r="A5" s="63">
        <v>4</v>
      </c>
      <c r="B5" s="64" t="s">
        <v>449</v>
      </c>
      <c r="C5" s="64" t="s">
        <v>450</v>
      </c>
      <c r="D5" s="64" t="str">
        <f t="shared" si="2"/>
        <v>宿主机服务器-ZXCLOUD R5300 G4X</v>
      </c>
      <c r="E5" s="64" t="s">
        <v>91</v>
      </c>
      <c r="F5" s="66"/>
      <c r="G5" s="67">
        <v>150</v>
      </c>
      <c r="H5" s="139" t="s">
        <v>451</v>
      </c>
      <c r="I5" s="67" t="s">
        <v>820</v>
      </c>
      <c r="J5" s="139" t="s">
        <v>437</v>
      </c>
      <c r="K5" s="68">
        <v>101</v>
      </c>
      <c r="L5" s="69" t="s">
        <v>452</v>
      </c>
      <c r="M5" s="70" t="s">
        <v>439</v>
      </c>
      <c r="N5" s="70" t="s">
        <v>440</v>
      </c>
      <c r="O5" s="63"/>
      <c r="P5" s="63"/>
      <c r="Q5" s="63"/>
      <c r="R5" s="72"/>
      <c r="S5" s="154" t="str">
        <f t="shared" si="0"/>
        <v>15</v>
      </c>
      <c r="T5" s="154" t="str">
        <f t="shared" si="3"/>
        <v>03列01</v>
      </c>
      <c r="U5" s="154" t="str">
        <f t="shared" si="1"/>
        <v>02</v>
      </c>
      <c r="V5" s="154" t="str">
        <f t="shared" si="4"/>
        <v>122</v>
      </c>
      <c r="W5" s="72"/>
      <c r="X5" s="15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</row>
    <row r="6" spans="1:248" s="8" customFormat="1" ht="11.4">
      <c r="A6" s="63">
        <v>5</v>
      </c>
      <c r="B6" s="64" t="s">
        <v>453</v>
      </c>
      <c r="C6" s="64" t="s">
        <v>454</v>
      </c>
      <c r="D6" s="64" t="str">
        <f t="shared" si="2"/>
        <v>宿主机服务器-ZXCLOUD R5300 G4X</v>
      </c>
      <c r="E6" s="64" t="s">
        <v>91</v>
      </c>
      <c r="F6" s="66"/>
      <c r="G6" s="67">
        <v>150</v>
      </c>
      <c r="H6" s="139" t="s">
        <v>455</v>
      </c>
      <c r="I6" s="67" t="s">
        <v>820</v>
      </c>
      <c r="J6" s="139" t="s">
        <v>437</v>
      </c>
      <c r="K6" s="68">
        <v>101</v>
      </c>
      <c r="L6" s="69" t="s">
        <v>456</v>
      </c>
      <c r="M6" s="70" t="s">
        <v>439</v>
      </c>
      <c r="N6" s="70" t="s">
        <v>440</v>
      </c>
      <c r="O6" s="63"/>
      <c r="P6" s="63"/>
      <c r="Q6" s="63"/>
      <c r="R6" s="72"/>
      <c r="S6" s="154" t="str">
        <f t="shared" si="0"/>
        <v>18</v>
      </c>
      <c r="T6" s="154" t="str">
        <f t="shared" si="3"/>
        <v>03列01</v>
      </c>
      <c r="U6" s="154" t="str">
        <f t="shared" si="1"/>
        <v>02</v>
      </c>
      <c r="V6" s="154" t="str">
        <f t="shared" si="4"/>
        <v>122</v>
      </c>
      <c r="W6" s="72"/>
      <c r="X6" s="15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</row>
    <row r="7" spans="1:248" s="8" customFormat="1" ht="11.4">
      <c r="A7" s="63">
        <v>6</v>
      </c>
      <c r="B7" s="64" t="s">
        <v>457</v>
      </c>
      <c r="C7" s="64" t="s">
        <v>458</v>
      </c>
      <c r="D7" s="64" t="str">
        <f t="shared" si="2"/>
        <v>宿主机服务器-ZXCLOUD R5300 G4X</v>
      </c>
      <c r="E7" s="64" t="s">
        <v>91</v>
      </c>
      <c r="F7" s="66"/>
      <c r="G7" s="67">
        <v>150</v>
      </c>
      <c r="H7" s="139" t="s">
        <v>459</v>
      </c>
      <c r="I7" s="67" t="s">
        <v>820</v>
      </c>
      <c r="J7" s="139" t="s">
        <v>437</v>
      </c>
      <c r="K7" s="68">
        <v>101</v>
      </c>
      <c r="L7" s="69" t="s">
        <v>460</v>
      </c>
      <c r="M7" s="70" t="s">
        <v>439</v>
      </c>
      <c r="N7" s="70" t="s">
        <v>440</v>
      </c>
      <c r="O7" s="63"/>
      <c r="P7" s="63"/>
      <c r="Q7" s="63"/>
      <c r="R7" s="72"/>
      <c r="S7" s="154" t="str">
        <f t="shared" si="0"/>
        <v>06</v>
      </c>
      <c r="T7" s="154" t="str">
        <f t="shared" si="3"/>
        <v>03列02</v>
      </c>
      <c r="U7" s="154" t="str">
        <f t="shared" si="1"/>
        <v>02</v>
      </c>
      <c r="V7" s="154" t="str">
        <f t="shared" si="4"/>
        <v>122</v>
      </c>
      <c r="W7" s="72"/>
      <c r="X7" s="15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</row>
    <row r="8" spans="1:248" s="8" customFormat="1" ht="11.4">
      <c r="A8" s="63">
        <v>7</v>
      </c>
      <c r="B8" s="64" t="s">
        <v>461</v>
      </c>
      <c r="C8" s="64" t="s">
        <v>462</v>
      </c>
      <c r="D8" s="64" t="str">
        <f t="shared" si="2"/>
        <v>宿主机服务器-ZXCLOUD R5300 G4X</v>
      </c>
      <c r="E8" s="64" t="s">
        <v>91</v>
      </c>
      <c r="F8" s="66"/>
      <c r="G8" s="67">
        <v>150</v>
      </c>
      <c r="H8" s="139" t="s">
        <v>463</v>
      </c>
      <c r="I8" s="67" t="s">
        <v>820</v>
      </c>
      <c r="J8" s="139" t="s">
        <v>437</v>
      </c>
      <c r="K8" s="68">
        <v>101</v>
      </c>
      <c r="L8" s="69" t="s">
        <v>464</v>
      </c>
      <c r="M8" s="70" t="s">
        <v>439</v>
      </c>
      <c r="N8" s="70" t="s">
        <v>440</v>
      </c>
      <c r="O8" s="63"/>
      <c r="P8" s="63"/>
      <c r="Q8" s="63"/>
      <c r="R8" s="72"/>
      <c r="S8" s="154" t="str">
        <f t="shared" si="0"/>
        <v>09</v>
      </c>
      <c r="T8" s="154" t="str">
        <f t="shared" si="3"/>
        <v>03列02</v>
      </c>
      <c r="U8" s="154" t="str">
        <f t="shared" si="1"/>
        <v>02</v>
      </c>
      <c r="V8" s="154" t="str">
        <f t="shared" si="4"/>
        <v>122</v>
      </c>
      <c r="W8" s="72"/>
      <c r="X8" s="15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</row>
    <row r="9" spans="1:248" s="8" customFormat="1" ht="11.4">
      <c r="A9" s="63">
        <v>8</v>
      </c>
      <c r="B9" s="64" t="s">
        <v>465</v>
      </c>
      <c r="C9" s="64" t="s">
        <v>466</v>
      </c>
      <c r="D9" s="64" t="str">
        <f t="shared" si="2"/>
        <v>宿主机服务器-ZXCLOUD R5300 G4X</v>
      </c>
      <c r="E9" s="64" t="s">
        <v>91</v>
      </c>
      <c r="F9" s="66"/>
      <c r="G9" s="67">
        <v>150</v>
      </c>
      <c r="H9" s="139" t="s">
        <v>467</v>
      </c>
      <c r="I9" s="67" t="s">
        <v>820</v>
      </c>
      <c r="J9" s="139" t="s">
        <v>437</v>
      </c>
      <c r="K9" s="68">
        <v>101</v>
      </c>
      <c r="L9" s="69" t="s">
        <v>468</v>
      </c>
      <c r="M9" s="70" t="s">
        <v>439</v>
      </c>
      <c r="N9" s="70" t="s">
        <v>440</v>
      </c>
      <c r="O9" s="63"/>
      <c r="P9" s="63"/>
      <c r="Q9" s="63"/>
      <c r="R9" s="72"/>
      <c r="S9" s="154" t="str">
        <f t="shared" si="0"/>
        <v>12</v>
      </c>
      <c r="T9" s="154" t="str">
        <f t="shared" si="3"/>
        <v>03列02</v>
      </c>
      <c r="U9" s="154" t="str">
        <f t="shared" si="1"/>
        <v>02</v>
      </c>
      <c r="V9" s="154" t="str">
        <f t="shared" si="4"/>
        <v>122</v>
      </c>
      <c r="W9" s="72"/>
      <c r="X9" s="15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</row>
    <row r="10" spans="1:248" s="8" customFormat="1" ht="11.4">
      <c r="A10" s="63">
        <v>9</v>
      </c>
      <c r="B10" s="64" t="s">
        <v>469</v>
      </c>
      <c r="C10" s="64" t="s">
        <v>470</v>
      </c>
      <c r="D10" s="64" t="str">
        <f t="shared" si="2"/>
        <v>宿主机服务器-ZXCLOUD R5300 G4X</v>
      </c>
      <c r="E10" s="64" t="s">
        <v>91</v>
      </c>
      <c r="F10" s="66"/>
      <c r="G10" s="67">
        <v>150</v>
      </c>
      <c r="H10" s="139" t="s">
        <v>471</v>
      </c>
      <c r="I10" s="67" t="s">
        <v>820</v>
      </c>
      <c r="J10" s="139" t="s">
        <v>437</v>
      </c>
      <c r="K10" s="68">
        <v>101</v>
      </c>
      <c r="L10" s="69" t="s">
        <v>472</v>
      </c>
      <c r="M10" s="70" t="s">
        <v>439</v>
      </c>
      <c r="N10" s="70" t="s">
        <v>440</v>
      </c>
      <c r="O10" s="63"/>
      <c r="P10" s="63"/>
      <c r="Q10" s="63"/>
      <c r="R10" s="72"/>
      <c r="S10" s="154" t="str">
        <f t="shared" si="0"/>
        <v>15</v>
      </c>
      <c r="T10" s="154" t="str">
        <f t="shared" si="3"/>
        <v>03列02</v>
      </c>
      <c r="U10" s="154" t="str">
        <f t="shared" si="1"/>
        <v>02</v>
      </c>
      <c r="V10" s="154" t="str">
        <f t="shared" si="4"/>
        <v>122</v>
      </c>
      <c r="W10" s="72"/>
      <c r="X10" s="15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</row>
    <row r="11" spans="1:248" s="8" customFormat="1" ht="11.4">
      <c r="A11" s="63">
        <v>10</v>
      </c>
      <c r="B11" s="64" t="s">
        <v>473</v>
      </c>
      <c r="C11" s="64" t="s">
        <v>474</v>
      </c>
      <c r="D11" s="64" t="str">
        <f t="shared" si="2"/>
        <v>弹性裸金属服务器-1-2288HV6</v>
      </c>
      <c r="E11" s="64" t="s">
        <v>103</v>
      </c>
      <c r="F11" s="66"/>
      <c r="G11" s="67">
        <v>150</v>
      </c>
      <c r="H11" s="139" t="s">
        <v>475</v>
      </c>
      <c r="I11" s="67" t="s">
        <v>820</v>
      </c>
      <c r="J11" s="139" t="s">
        <v>437</v>
      </c>
      <c r="K11" s="68">
        <v>101</v>
      </c>
      <c r="L11" s="69" t="s">
        <v>476</v>
      </c>
      <c r="M11" s="70" t="s">
        <v>439</v>
      </c>
      <c r="N11" s="70" t="s">
        <v>440</v>
      </c>
      <c r="O11" s="63"/>
      <c r="P11" s="63"/>
      <c r="Q11" s="63"/>
      <c r="R11" s="72"/>
      <c r="S11" s="154" t="str">
        <f t="shared" si="0"/>
        <v>06</v>
      </c>
      <c r="T11" s="154" t="str">
        <f t="shared" si="3"/>
        <v>04列08</v>
      </c>
      <c r="U11" s="154" t="str">
        <f t="shared" si="1"/>
        <v>02</v>
      </c>
      <c r="V11" s="154" t="str">
        <f t="shared" si="4"/>
        <v>122</v>
      </c>
      <c r="W11" s="72"/>
      <c r="X11" s="15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</row>
    <row r="12" spans="1:248" s="8" customFormat="1" ht="11.4">
      <c r="A12" s="63">
        <v>11</v>
      </c>
      <c r="B12" s="64" t="s">
        <v>477</v>
      </c>
      <c r="C12" s="64" t="s">
        <v>478</v>
      </c>
      <c r="D12" s="64" t="str">
        <f t="shared" si="2"/>
        <v>弹性裸金属服务器-1-2288HV6</v>
      </c>
      <c r="E12" s="64" t="s">
        <v>103</v>
      </c>
      <c r="F12" s="66"/>
      <c r="G12" s="67">
        <v>150</v>
      </c>
      <c r="H12" s="139" t="s">
        <v>479</v>
      </c>
      <c r="I12" s="67" t="s">
        <v>820</v>
      </c>
      <c r="J12" s="139" t="s">
        <v>437</v>
      </c>
      <c r="K12" s="68">
        <v>101</v>
      </c>
      <c r="L12" s="69" t="s">
        <v>480</v>
      </c>
      <c r="M12" s="70" t="s">
        <v>439</v>
      </c>
      <c r="N12" s="70" t="s">
        <v>440</v>
      </c>
      <c r="O12" s="63"/>
      <c r="P12" s="63"/>
      <c r="Q12" s="63"/>
      <c r="R12" s="72"/>
      <c r="S12" s="154" t="str">
        <f t="shared" si="0"/>
        <v>09</v>
      </c>
      <c r="T12" s="154" t="str">
        <f t="shared" si="3"/>
        <v>04列08</v>
      </c>
      <c r="U12" s="154" t="str">
        <f t="shared" si="1"/>
        <v>02</v>
      </c>
      <c r="V12" s="154" t="str">
        <f t="shared" si="4"/>
        <v>122</v>
      </c>
      <c r="W12" s="72"/>
      <c r="X12" s="15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</row>
    <row r="13" spans="1:248" s="8" customFormat="1" ht="11.4">
      <c r="A13" s="63">
        <v>12</v>
      </c>
      <c r="B13" s="64" t="s">
        <v>481</v>
      </c>
      <c r="C13" s="64" t="s">
        <v>482</v>
      </c>
      <c r="D13" s="64" t="str">
        <f t="shared" si="2"/>
        <v>弹性裸金属服务器-1-2288HV6</v>
      </c>
      <c r="E13" s="64" t="s">
        <v>103</v>
      </c>
      <c r="F13" s="66"/>
      <c r="G13" s="67">
        <v>150</v>
      </c>
      <c r="H13" s="139" t="s">
        <v>483</v>
      </c>
      <c r="I13" s="67" t="s">
        <v>820</v>
      </c>
      <c r="J13" s="139" t="s">
        <v>437</v>
      </c>
      <c r="K13" s="68">
        <v>101</v>
      </c>
      <c r="L13" s="69" t="s">
        <v>484</v>
      </c>
      <c r="M13" s="70" t="s">
        <v>439</v>
      </c>
      <c r="N13" s="70" t="s">
        <v>440</v>
      </c>
      <c r="O13" s="63"/>
      <c r="P13" s="63"/>
      <c r="Q13" s="63"/>
      <c r="R13" s="72"/>
      <c r="S13" s="154" t="str">
        <f t="shared" si="0"/>
        <v>12</v>
      </c>
      <c r="T13" s="154" t="str">
        <f t="shared" si="3"/>
        <v>04列08</v>
      </c>
      <c r="U13" s="154" t="str">
        <f t="shared" si="1"/>
        <v>02</v>
      </c>
      <c r="V13" s="154" t="str">
        <f t="shared" si="4"/>
        <v>122</v>
      </c>
      <c r="W13" s="72"/>
      <c r="X13" s="15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</row>
    <row r="14" spans="1:248" s="8" customFormat="1" ht="11.4">
      <c r="A14" s="63">
        <v>13</v>
      </c>
      <c r="B14" s="64" t="s">
        <v>485</v>
      </c>
      <c r="C14" s="64" t="s">
        <v>486</v>
      </c>
      <c r="D14" s="64" t="str">
        <f t="shared" si="2"/>
        <v>弹性裸金属服务器-1-2288HV6</v>
      </c>
      <c r="E14" s="64" t="s">
        <v>103</v>
      </c>
      <c r="F14" s="66"/>
      <c r="G14" s="67">
        <v>150</v>
      </c>
      <c r="H14" s="139" t="s">
        <v>487</v>
      </c>
      <c r="I14" s="67" t="s">
        <v>820</v>
      </c>
      <c r="J14" s="139" t="s">
        <v>437</v>
      </c>
      <c r="K14" s="68">
        <v>101</v>
      </c>
      <c r="L14" s="69" t="s">
        <v>488</v>
      </c>
      <c r="M14" s="70" t="s">
        <v>439</v>
      </c>
      <c r="N14" s="70" t="s">
        <v>440</v>
      </c>
      <c r="O14" s="63"/>
      <c r="P14" s="63"/>
      <c r="Q14" s="63"/>
      <c r="R14" s="72"/>
      <c r="S14" s="154" t="str">
        <f t="shared" si="0"/>
        <v>06</v>
      </c>
      <c r="T14" s="154" t="str">
        <f t="shared" si="3"/>
        <v>04列09</v>
      </c>
      <c r="U14" s="154" t="str">
        <f t="shared" si="1"/>
        <v>02</v>
      </c>
      <c r="V14" s="154" t="str">
        <f t="shared" si="4"/>
        <v>122</v>
      </c>
      <c r="W14" s="72"/>
      <c r="X14" s="15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</row>
    <row r="15" spans="1:248" s="8" customFormat="1" ht="11.4">
      <c r="A15" s="63">
        <v>14</v>
      </c>
      <c r="B15" s="64" t="s">
        <v>489</v>
      </c>
      <c r="C15" s="64" t="s">
        <v>490</v>
      </c>
      <c r="D15" s="64" t="str">
        <f t="shared" si="2"/>
        <v>弹性裸金属服务器-1-2288HV6</v>
      </c>
      <c r="E15" s="64" t="s">
        <v>103</v>
      </c>
      <c r="F15" s="66"/>
      <c r="G15" s="67">
        <v>150</v>
      </c>
      <c r="H15" s="139" t="s">
        <v>491</v>
      </c>
      <c r="I15" s="67" t="s">
        <v>820</v>
      </c>
      <c r="J15" s="139" t="s">
        <v>437</v>
      </c>
      <c r="K15" s="68">
        <v>101</v>
      </c>
      <c r="L15" s="69" t="s">
        <v>492</v>
      </c>
      <c r="M15" s="70" t="s">
        <v>439</v>
      </c>
      <c r="N15" s="70" t="s">
        <v>440</v>
      </c>
      <c r="O15" s="63"/>
      <c r="P15" s="63"/>
      <c r="Q15" s="63"/>
      <c r="R15" s="72"/>
      <c r="S15" s="154" t="str">
        <f t="shared" si="0"/>
        <v>09</v>
      </c>
      <c r="T15" s="154" t="str">
        <f t="shared" si="3"/>
        <v>04列09</v>
      </c>
      <c r="U15" s="154" t="str">
        <f t="shared" si="1"/>
        <v>02</v>
      </c>
      <c r="V15" s="154" t="str">
        <f t="shared" si="4"/>
        <v>122</v>
      </c>
      <c r="W15" s="72"/>
      <c r="X15" s="15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</row>
    <row r="16" spans="1:248" s="8" customFormat="1" ht="11.4">
      <c r="A16" s="63">
        <v>15</v>
      </c>
      <c r="B16" s="64" t="s">
        <v>493</v>
      </c>
      <c r="C16" s="64" t="s">
        <v>494</v>
      </c>
      <c r="D16" s="64" t="str">
        <f t="shared" si="2"/>
        <v>弹性裸金属服务器-2-2288HV6</v>
      </c>
      <c r="E16" s="64" t="s">
        <v>103</v>
      </c>
      <c r="F16" s="66"/>
      <c r="G16" s="67">
        <v>150</v>
      </c>
      <c r="H16" s="139" t="s">
        <v>495</v>
      </c>
      <c r="I16" s="67" t="s">
        <v>820</v>
      </c>
      <c r="J16" s="139" t="s">
        <v>437</v>
      </c>
      <c r="K16" s="68">
        <v>101</v>
      </c>
      <c r="L16" s="69" t="s">
        <v>496</v>
      </c>
      <c r="M16" s="70" t="s">
        <v>439</v>
      </c>
      <c r="N16" s="70" t="s">
        <v>440</v>
      </c>
      <c r="O16" s="63"/>
      <c r="P16" s="63"/>
      <c r="Q16" s="63"/>
      <c r="R16" s="72"/>
      <c r="S16" s="154" t="str">
        <f t="shared" si="0"/>
        <v>12</v>
      </c>
      <c r="T16" s="154" t="str">
        <f t="shared" si="3"/>
        <v>04列09</v>
      </c>
      <c r="U16" s="154" t="str">
        <f t="shared" si="1"/>
        <v>02</v>
      </c>
      <c r="V16" s="154" t="str">
        <f t="shared" si="4"/>
        <v>122</v>
      </c>
      <c r="W16" s="72"/>
      <c r="X16" s="15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</row>
    <row r="17" spans="1:248" s="8" customFormat="1" ht="11.4">
      <c r="A17" s="63">
        <v>16</v>
      </c>
      <c r="B17" s="64" t="s">
        <v>497</v>
      </c>
      <c r="C17" s="64" t="s">
        <v>498</v>
      </c>
      <c r="D17" s="64" t="str">
        <f t="shared" si="2"/>
        <v>弹性裸金属服务器-2-2288HV6</v>
      </c>
      <c r="E17" s="64" t="s">
        <v>103</v>
      </c>
      <c r="F17" s="66"/>
      <c r="G17" s="67">
        <v>150</v>
      </c>
      <c r="H17" s="139" t="s">
        <v>499</v>
      </c>
      <c r="I17" s="67" t="s">
        <v>820</v>
      </c>
      <c r="J17" s="139" t="s">
        <v>437</v>
      </c>
      <c r="K17" s="68">
        <v>101</v>
      </c>
      <c r="L17" s="69" t="s">
        <v>500</v>
      </c>
      <c r="M17" s="70" t="s">
        <v>439</v>
      </c>
      <c r="N17" s="70" t="s">
        <v>440</v>
      </c>
      <c r="O17" s="63"/>
      <c r="P17" s="63"/>
      <c r="Q17" s="63"/>
      <c r="R17" s="72"/>
      <c r="S17" s="154" t="str">
        <f t="shared" si="0"/>
        <v>06</v>
      </c>
      <c r="T17" s="154" t="str">
        <f t="shared" si="3"/>
        <v>04列10</v>
      </c>
      <c r="U17" s="154" t="str">
        <f t="shared" si="1"/>
        <v>02</v>
      </c>
      <c r="V17" s="154" t="str">
        <f t="shared" si="4"/>
        <v>122</v>
      </c>
      <c r="W17" s="72"/>
      <c r="X17" s="15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</row>
    <row r="18" spans="1:248" s="8" customFormat="1" ht="11.4">
      <c r="A18" s="63">
        <v>17</v>
      </c>
      <c r="B18" s="64" t="s">
        <v>501</v>
      </c>
      <c r="C18" s="64" t="s">
        <v>502</v>
      </c>
      <c r="D18" s="64" t="str">
        <f t="shared" si="2"/>
        <v>弹性裸金属服务器-3-2288HV6</v>
      </c>
      <c r="E18" s="64" t="s">
        <v>103</v>
      </c>
      <c r="F18" s="66"/>
      <c r="G18" s="67">
        <v>150</v>
      </c>
      <c r="H18" s="139" t="s">
        <v>503</v>
      </c>
      <c r="I18" s="67" t="s">
        <v>820</v>
      </c>
      <c r="J18" s="139" t="s">
        <v>437</v>
      </c>
      <c r="K18" s="68">
        <v>101</v>
      </c>
      <c r="L18" s="69" t="s">
        <v>504</v>
      </c>
      <c r="M18" s="70" t="s">
        <v>439</v>
      </c>
      <c r="N18" s="70" t="s">
        <v>440</v>
      </c>
      <c r="O18" s="63"/>
      <c r="P18" s="63"/>
      <c r="Q18" s="63"/>
      <c r="R18" s="72"/>
      <c r="S18" s="154" t="str">
        <f t="shared" si="0"/>
        <v>09</v>
      </c>
      <c r="T18" s="154" t="str">
        <f t="shared" si="3"/>
        <v>04列10</v>
      </c>
      <c r="U18" s="154" t="str">
        <f t="shared" si="1"/>
        <v>02</v>
      </c>
      <c r="V18" s="154" t="str">
        <f t="shared" si="4"/>
        <v>122</v>
      </c>
      <c r="W18" s="72"/>
      <c r="X18" s="15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</row>
    <row r="19" spans="1:248" s="8" customFormat="1" ht="11.4">
      <c r="A19" s="63">
        <v>18</v>
      </c>
      <c r="B19" s="64" t="s">
        <v>505</v>
      </c>
      <c r="C19" s="64" t="s">
        <v>506</v>
      </c>
      <c r="D19" s="64" t="str">
        <f t="shared" si="2"/>
        <v>弹性裸金属服务器-3-2288HV6</v>
      </c>
      <c r="E19" s="64" t="s">
        <v>103</v>
      </c>
      <c r="F19" s="66"/>
      <c r="G19" s="67">
        <v>150</v>
      </c>
      <c r="H19" s="139" t="s">
        <v>507</v>
      </c>
      <c r="I19" s="67" t="s">
        <v>820</v>
      </c>
      <c r="J19" s="139" t="s">
        <v>437</v>
      </c>
      <c r="K19" s="68">
        <v>101</v>
      </c>
      <c r="L19" s="69" t="s">
        <v>508</v>
      </c>
      <c r="M19" s="70" t="s">
        <v>439</v>
      </c>
      <c r="N19" s="70" t="s">
        <v>440</v>
      </c>
      <c r="O19" s="63"/>
      <c r="P19" s="63"/>
      <c r="Q19" s="63"/>
      <c r="R19" s="72"/>
      <c r="S19" s="154" t="str">
        <f t="shared" si="0"/>
        <v>12</v>
      </c>
      <c r="T19" s="154" t="str">
        <f t="shared" si="3"/>
        <v>04列10</v>
      </c>
      <c r="U19" s="154" t="str">
        <f t="shared" si="1"/>
        <v>02</v>
      </c>
      <c r="V19" s="154" t="str">
        <f t="shared" si="4"/>
        <v>122</v>
      </c>
      <c r="W19" s="72"/>
      <c r="X19" s="15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</row>
    <row r="20" spans="1:248" s="8" customFormat="1" ht="11.4">
      <c r="A20" s="63">
        <v>19</v>
      </c>
      <c r="B20" s="64" t="s">
        <v>509</v>
      </c>
      <c r="C20" s="64" t="s">
        <v>510</v>
      </c>
      <c r="D20" s="64" t="str">
        <f t="shared" si="2"/>
        <v>块存储（均衡型-国产）服务器-TG225 B1</v>
      </c>
      <c r="E20" s="64" t="s">
        <v>118</v>
      </c>
      <c r="F20" s="66"/>
      <c r="G20" s="67">
        <v>151</v>
      </c>
      <c r="H20" s="139" t="s">
        <v>511</v>
      </c>
      <c r="I20" s="67" t="s">
        <v>820</v>
      </c>
      <c r="J20" s="139" t="s">
        <v>512</v>
      </c>
      <c r="K20" s="68">
        <v>101</v>
      </c>
      <c r="L20" s="69" t="s">
        <v>513</v>
      </c>
      <c r="M20" s="70" t="s">
        <v>439</v>
      </c>
      <c r="N20" s="70" t="s">
        <v>440</v>
      </c>
      <c r="O20" s="63"/>
      <c r="P20" s="63"/>
      <c r="Q20" s="63"/>
      <c r="R20" s="72"/>
      <c r="S20" s="154" t="str">
        <f t="shared" si="0"/>
        <v>09</v>
      </c>
      <c r="T20" s="154" t="str">
        <f t="shared" si="3"/>
        <v>03列04</v>
      </c>
      <c r="U20" s="154" t="str">
        <f t="shared" si="1"/>
        <v>02</v>
      </c>
      <c r="V20" s="154" t="str">
        <f t="shared" si="4"/>
        <v>122</v>
      </c>
      <c r="W20" s="72"/>
      <c r="X20" s="15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</row>
    <row r="21" spans="1:248" s="8" customFormat="1" ht="11.4">
      <c r="A21" s="63">
        <v>20</v>
      </c>
      <c r="B21" s="64" t="s">
        <v>514</v>
      </c>
      <c r="C21" s="64" t="s">
        <v>515</v>
      </c>
      <c r="D21" s="64" t="str">
        <f t="shared" si="2"/>
        <v>块存储（均衡型-国产）服务器-TG225 B1</v>
      </c>
      <c r="E21" s="64" t="s">
        <v>118</v>
      </c>
      <c r="F21" s="66"/>
      <c r="G21" s="67">
        <v>151</v>
      </c>
      <c r="H21" s="139" t="s">
        <v>516</v>
      </c>
      <c r="I21" s="67" t="s">
        <v>820</v>
      </c>
      <c r="J21" s="139" t="s">
        <v>512</v>
      </c>
      <c r="K21" s="68">
        <v>101</v>
      </c>
      <c r="L21" s="69" t="s">
        <v>517</v>
      </c>
      <c r="M21" s="70" t="s">
        <v>439</v>
      </c>
      <c r="N21" s="70" t="s">
        <v>440</v>
      </c>
      <c r="O21" s="63"/>
      <c r="P21" s="63"/>
      <c r="Q21" s="63"/>
      <c r="R21" s="72"/>
      <c r="S21" s="154" t="str">
        <f t="shared" si="0"/>
        <v>12</v>
      </c>
      <c r="T21" s="154" t="str">
        <f t="shared" si="3"/>
        <v>03列04</v>
      </c>
      <c r="U21" s="154" t="str">
        <f t="shared" si="1"/>
        <v>02</v>
      </c>
      <c r="V21" s="154" t="str">
        <f t="shared" si="4"/>
        <v>122</v>
      </c>
      <c r="W21" s="72"/>
      <c r="X21" s="15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</row>
    <row r="22" spans="1:248" s="8" customFormat="1" ht="11.4">
      <c r="A22" s="63">
        <v>21</v>
      </c>
      <c r="B22" s="64" t="s">
        <v>518</v>
      </c>
      <c r="C22" s="64" t="s">
        <v>519</v>
      </c>
      <c r="D22" s="64" t="str">
        <f t="shared" si="2"/>
        <v>块存储（均衡型-国产）服务器-TG225 B1</v>
      </c>
      <c r="E22" s="64" t="s">
        <v>118</v>
      </c>
      <c r="F22" s="66"/>
      <c r="G22" s="67">
        <v>151</v>
      </c>
      <c r="H22" s="139" t="s">
        <v>520</v>
      </c>
      <c r="I22" s="67" t="s">
        <v>820</v>
      </c>
      <c r="J22" s="139" t="s">
        <v>512</v>
      </c>
      <c r="K22" s="68">
        <v>101</v>
      </c>
      <c r="L22" s="69" t="s">
        <v>521</v>
      </c>
      <c r="M22" s="70" t="s">
        <v>439</v>
      </c>
      <c r="N22" s="70" t="s">
        <v>440</v>
      </c>
      <c r="O22" s="63"/>
      <c r="P22" s="63"/>
      <c r="Q22" s="63"/>
      <c r="R22" s="72"/>
      <c r="S22" s="154" t="str">
        <f t="shared" si="0"/>
        <v>15</v>
      </c>
      <c r="T22" s="154" t="str">
        <f t="shared" si="3"/>
        <v>03列04</v>
      </c>
      <c r="U22" s="154" t="str">
        <f t="shared" si="1"/>
        <v>02</v>
      </c>
      <c r="V22" s="154" t="str">
        <f t="shared" si="4"/>
        <v>122</v>
      </c>
      <c r="W22" s="72"/>
      <c r="X22" s="15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</row>
    <row r="23" spans="1:248" s="8" customFormat="1" ht="11.4">
      <c r="A23" s="63">
        <v>22</v>
      </c>
      <c r="B23" s="64" t="s">
        <v>522</v>
      </c>
      <c r="C23" s="64" t="s">
        <v>523</v>
      </c>
      <c r="D23" s="64" t="str">
        <f t="shared" si="2"/>
        <v>块存储（均衡型-国产）服务器-TG225 B1</v>
      </c>
      <c r="E23" s="64" t="s">
        <v>118</v>
      </c>
      <c r="F23" s="66"/>
      <c r="G23" s="67">
        <v>151</v>
      </c>
      <c r="H23" s="139" t="s">
        <v>524</v>
      </c>
      <c r="I23" s="67" t="s">
        <v>820</v>
      </c>
      <c r="J23" s="139" t="s">
        <v>512</v>
      </c>
      <c r="K23" s="68">
        <v>101</v>
      </c>
      <c r="L23" s="69" t="s">
        <v>525</v>
      </c>
      <c r="M23" s="70" t="s">
        <v>439</v>
      </c>
      <c r="N23" s="70" t="s">
        <v>440</v>
      </c>
      <c r="O23" s="63"/>
      <c r="P23" s="63"/>
      <c r="Q23" s="63"/>
      <c r="R23" s="72"/>
      <c r="S23" s="154" t="str">
        <f t="shared" si="0"/>
        <v>18</v>
      </c>
      <c r="T23" s="154" t="str">
        <f t="shared" si="3"/>
        <v>03列04</v>
      </c>
      <c r="U23" s="154" t="str">
        <f t="shared" si="1"/>
        <v>02</v>
      </c>
      <c r="V23" s="154" t="str">
        <f t="shared" si="4"/>
        <v>122</v>
      </c>
      <c r="W23" s="72"/>
      <c r="X23" s="15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</row>
    <row r="24" spans="1:248" s="8" customFormat="1" ht="11.4">
      <c r="A24" s="63">
        <v>23</v>
      </c>
      <c r="B24" s="64" t="s">
        <v>526</v>
      </c>
      <c r="C24" s="64" t="s">
        <v>527</v>
      </c>
      <c r="D24" s="64" t="str">
        <f t="shared" si="2"/>
        <v>块存储（均衡型-国产）服务器-TG225 B1</v>
      </c>
      <c r="E24" s="64" t="s">
        <v>118</v>
      </c>
      <c r="F24" s="66"/>
      <c r="G24" s="67">
        <v>151</v>
      </c>
      <c r="H24" s="139" t="s">
        <v>528</v>
      </c>
      <c r="I24" s="67" t="s">
        <v>820</v>
      </c>
      <c r="J24" s="139" t="s">
        <v>512</v>
      </c>
      <c r="K24" s="68">
        <v>101</v>
      </c>
      <c r="L24" s="69" t="s">
        <v>529</v>
      </c>
      <c r="M24" s="70" t="s">
        <v>439</v>
      </c>
      <c r="N24" s="70" t="s">
        <v>440</v>
      </c>
      <c r="O24" s="63"/>
      <c r="P24" s="63"/>
      <c r="Q24" s="63"/>
      <c r="R24" s="72"/>
      <c r="S24" s="154" t="str">
        <f t="shared" si="0"/>
        <v>06</v>
      </c>
      <c r="T24" s="154" t="str">
        <f t="shared" si="3"/>
        <v>03列05</v>
      </c>
      <c r="U24" s="154" t="str">
        <f t="shared" si="1"/>
        <v>02</v>
      </c>
      <c r="V24" s="154" t="str">
        <f t="shared" si="4"/>
        <v>122</v>
      </c>
      <c r="W24" s="72"/>
      <c r="X24" s="15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</row>
    <row r="25" spans="1:248" s="8" customFormat="1" ht="11.4">
      <c r="A25" s="63">
        <v>24</v>
      </c>
      <c r="B25" s="64" t="s">
        <v>530</v>
      </c>
      <c r="C25" s="64" t="s">
        <v>531</v>
      </c>
      <c r="D25" s="64" t="str">
        <f t="shared" si="2"/>
        <v>块存储（均衡型-国产）服务器-TG225 B1</v>
      </c>
      <c r="E25" s="64" t="s">
        <v>118</v>
      </c>
      <c r="F25" s="66"/>
      <c r="G25" s="67">
        <v>151</v>
      </c>
      <c r="H25" s="139" t="s">
        <v>532</v>
      </c>
      <c r="I25" s="67" t="s">
        <v>820</v>
      </c>
      <c r="J25" s="139" t="s">
        <v>512</v>
      </c>
      <c r="K25" s="68">
        <v>101</v>
      </c>
      <c r="L25" s="69" t="s">
        <v>533</v>
      </c>
      <c r="M25" s="70" t="s">
        <v>439</v>
      </c>
      <c r="N25" s="70" t="s">
        <v>440</v>
      </c>
      <c r="O25" s="63"/>
      <c r="P25" s="63"/>
      <c r="Q25" s="63"/>
      <c r="R25" s="72"/>
      <c r="S25" s="154" t="str">
        <f t="shared" si="0"/>
        <v>09</v>
      </c>
      <c r="T25" s="154" t="str">
        <f t="shared" si="3"/>
        <v>03列05</v>
      </c>
      <c r="U25" s="154" t="str">
        <f t="shared" si="1"/>
        <v>02</v>
      </c>
      <c r="V25" s="154" t="str">
        <f t="shared" si="4"/>
        <v>122</v>
      </c>
      <c r="W25" s="72"/>
      <c r="X25" s="15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</row>
    <row r="26" spans="1:248" s="8" customFormat="1" ht="11.4">
      <c r="A26" s="63">
        <v>25</v>
      </c>
      <c r="B26" s="64" t="s">
        <v>534</v>
      </c>
      <c r="C26" s="64" t="s">
        <v>535</v>
      </c>
      <c r="D26" s="64" t="str">
        <f t="shared" si="2"/>
        <v>块存储（性能型）服务器-TG225 B1</v>
      </c>
      <c r="E26" s="64" t="s">
        <v>118</v>
      </c>
      <c r="F26" s="66"/>
      <c r="G26" s="67">
        <v>151</v>
      </c>
      <c r="H26" s="139" t="s">
        <v>536</v>
      </c>
      <c r="I26" s="67" t="s">
        <v>820</v>
      </c>
      <c r="J26" s="139" t="s">
        <v>512</v>
      </c>
      <c r="K26" s="68">
        <v>101</v>
      </c>
      <c r="L26" s="69" t="s">
        <v>537</v>
      </c>
      <c r="M26" s="70" t="s">
        <v>439</v>
      </c>
      <c r="N26" s="70" t="s">
        <v>440</v>
      </c>
      <c r="O26" s="63"/>
      <c r="P26" s="63"/>
      <c r="Q26" s="63"/>
      <c r="R26" s="72"/>
      <c r="S26" s="154" t="str">
        <f t="shared" si="0"/>
        <v>06</v>
      </c>
      <c r="T26" s="154" t="str">
        <f t="shared" si="3"/>
        <v>03列03</v>
      </c>
      <c r="U26" s="154" t="str">
        <f t="shared" si="1"/>
        <v>02</v>
      </c>
      <c r="V26" s="154" t="str">
        <f t="shared" si="4"/>
        <v>122</v>
      </c>
      <c r="W26" s="72"/>
      <c r="X26" s="15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</row>
    <row r="27" spans="1:248" s="8" customFormat="1" ht="11.4">
      <c r="A27" s="63">
        <v>26</v>
      </c>
      <c r="B27" s="64" t="s">
        <v>538</v>
      </c>
      <c r="C27" s="64" t="s">
        <v>539</v>
      </c>
      <c r="D27" s="64" t="str">
        <f t="shared" si="2"/>
        <v>块存储（性能型）服务器-TG225 B1</v>
      </c>
      <c r="E27" s="64" t="s">
        <v>118</v>
      </c>
      <c r="F27" s="66"/>
      <c r="G27" s="67">
        <v>151</v>
      </c>
      <c r="H27" s="139" t="s">
        <v>540</v>
      </c>
      <c r="I27" s="67" t="s">
        <v>820</v>
      </c>
      <c r="J27" s="139" t="s">
        <v>512</v>
      </c>
      <c r="K27" s="68">
        <v>101</v>
      </c>
      <c r="L27" s="69" t="s">
        <v>541</v>
      </c>
      <c r="M27" s="70" t="s">
        <v>439</v>
      </c>
      <c r="N27" s="70" t="s">
        <v>440</v>
      </c>
      <c r="O27" s="63"/>
      <c r="P27" s="63"/>
      <c r="Q27" s="63"/>
      <c r="R27" s="72"/>
      <c r="S27" s="154" t="str">
        <f t="shared" si="0"/>
        <v>09</v>
      </c>
      <c r="T27" s="154" t="str">
        <f t="shared" si="3"/>
        <v>03列03</v>
      </c>
      <c r="U27" s="154" t="str">
        <f t="shared" si="1"/>
        <v>02</v>
      </c>
      <c r="V27" s="154" t="str">
        <f t="shared" si="4"/>
        <v>122</v>
      </c>
      <c r="W27" s="72"/>
      <c r="X27" s="15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</row>
    <row r="28" spans="1:248" s="8" customFormat="1" ht="11.4">
      <c r="A28" s="63">
        <v>27</v>
      </c>
      <c r="B28" s="64" t="s">
        <v>542</v>
      </c>
      <c r="C28" s="64" t="s">
        <v>543</v>
      </c>
      <c r="D28" s="64" t="str">
        <f t="shared" si="2"/>
        <v>块存储（性能型）服务器-TG225 B1</v>
      </c>
      <c r="E28" s="64" t="s">
        <v>118</v>
      </c>
      <c r="F28" s="66"/>
      <c r="G28" s="67">
        <v>151</v>
      </c>
      <c r="H28" s="139" t="s">
        <v>544</v>
      </c>
      <c r="I28" s="67" t="s">
        <v>820</v>
      </c>
      <c r="J28" s="139" t="s">
        <v>512</v>
      </c>
      <c r="K28" s="68">
        <v>101</v>
      </c>
      <c r="L28" s="69" t="s">
        <v>545</v>
      </c>
      <c r="M28" s="70" t="s">
        <v>439</v>
      </c>
      <c r="N28" s="70" t="s">
        <v>440</v>
      </c>
      <c r="O28" s="63"/>
      <c r="P28" s="63"/>
      <c r="Q28" s="63"/>
      <c r="R28" s="72"/>
      <c r="S28" s="154" t="str">
        <f t="shared" si="0"/>
        <v>12</v>
      </c>
      <c r="T28" s="154" t="str">
        <f t="shared" si="3"/>
        <v>03列03</v>
      </c>
      <c r="U28" s="154" t="str">
        <f t="shared" si="1"/>
        <v>02</v>
      </c>
      <c r="V28" s="154" t="str">
        <f t="shared" si="4"/>
        <v>122</v>
      </c>
      <c r="W28" s="72"/>
      <c r="X28" s="15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</row>
    <row r="29" spans="1:248" s="8" customFormat="1" ht="11.4">
      <c r="A29" s="63">
        <v>28</v>
      </c>
      <c r="B29" s="64" t="s">
        <v>546</v>
      </c>
      <c r="C29" s="64" t="s">
        <v>547</v>
      </c>
      <c r="D29" s="64" t="str">
        <f t="shared" si="2"/>
        <v>块存储（性能型）服务器-TG225 B1</v>
      </c>
      <c r="E29" s="64" t="s">
        <v>118</v>
      </c>
      <c r="F29" s="66"/>
      <c r="G29" s="67">
        <v>151</v>
      </c>
      <c r="H29" s="139" t="s">
        <v>548</v>
      </c>
      <c r="I29" s="67" t="s">
        <v>820</v>
      </c>
      <c r="J29" s="139" t="s">
        <v>512</v>
      </c>
      <c r="K29" s="68">
        <v>101</v>
      </c>
      <c r="L29" s="69" t="s">
        <v>549</v>
      </c>
      <c r="M29" s="70" t="s">
        <v>439</v>
      </c>
      <c r="N29" s="70" t="s">
        <v>440</v>
      </c>
      <c r="O29" s="63"/>
      <c r="P29" s="63"/>
      <c r="Q29" s="63"/>
      <c r="R29" s="72"/>
      <c r="S29" s="154" t="str">
        <f t="shared" si="0"/>
        <v>15</v>
      </c>
      <c r="T29" s="154" t="str">
        <f t="shared" si="3"/>
        <v>03列03</v>
      </c>
      <c r="U29" s="154" t="str">
        <f t="shared" si="1"/>
        <v>02</v>
      </c>
      <c r="V29" s="154" t="str">
        <f t="shared" si="4"/>
        <v>122</v>
      </c>
      <c r="W29" s="72"/>
      <c r="X29" s="15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</row>
    <row r="30" spans="1:248" s="8" customFormat="1" ht="11.4">
      <c r="A30" s="63">
        <v>29</v>
      </c>
      <c r="B30" s="64" t="s">
        <v>550</v>
      </c>
      <c r="C30" s="64" t="s">
        <v>551</v>
      </c>
      <c r="D30" s="64" t="str">
        <f t="shared" si="2"/>
        <v>块存储（性能型）服务器-TG225 B1</v>
      </c>
      <c r="E30" s="64" t="s">
        <v>118</v>
      </c>
      <c r="F30" s="66"/>
      <c r="G30" s="67">
        <v>151</v>
      </c>
      <c r="H30" s="139" t="s">
        <v>552</v>
      </c>
      <c r="I30" s="67" t="s">
        <v>820</v>
      </c>
      <c r="J30" s="139" t="s">
        <v>512</v>
      </c>
      <c r="K30" s="68">
        <v>101</v>
      </c>
      <c r="L30" s="69" t="s">
        <v>553</v>
      </c>
      <c r="M30" s="70" t="s">
        <v>439</v>
      </c>
      <c r="N30" s="70" t="s">
        <v>440</v>
      </c>
      <c r="O30" s="63"/>
      <c r="P30" s="63"/>
      <c r="Q30" s="63"/>
      <c r="R30" s="72"/>
      <c r="S30" s="154" t="str">
        <f t="shared" si="0"/>
        <v>06</v>
      </c>
      <c r="T30" s="154" t="str">
        <f t="shared" si="3"/>
        <v>03列04</v>
      </c>
      <c r="U30" s="154" t="str">
        <f t="shared" si="1"/>
        <v>02</v>
      </c>
      <c r="V30" s="154" t="str">
        <f t="shared" si="4"/>
        <v>122</v>
      </c>
      <c r="W30" s="72"/>
      <c r="X30" s="15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</row>
    <row r="31" spans="1:248" s="8" customFormat="1" ht="11.4">
      <c r="A31" s="63">
        <v>30</v>
      </c>
      <c r="B31" s="64" t="s">
        <v>554</v>
      </c>
      <c r="C31" s="64" t="s">
        <v>555</v>
      </c>
      <c r="D31" s="64" t="str">
        <f>IF(LEN(B31)-LEN(SUBSTITUTE(B31,"-",""))&lt;&gt;1,MID(B31,1,FIND("$",SUBSTITUTE(B31,"-","$",LEN(B31)-LEN(SUBSTITUTE(B31,"-",""))),1)-1),MID(B31,1,FIND("-",B31,1)-1))&amp;"-"&amp;E31</f>
        <v>文件存储（网关）服务器-ZXCLOUD R5300 G4X</v>
      </c>
      <c r="E31" s="64" t="s">
        <v>91</v>
      </c>
      <c r="F31" s="66"/>
      <c r="G31" s="67">
        <v>151</v>
      </c>
      <c r="H31" s="139" t="s">
        <v>556</v>
      </c>
      <c r="I31" s="67" t="s">
        <v>820</v>
      </c>
      <c r="J31" s="139" t="s">
        <v>512</v>
      </c>
      <c r="K31" s="68">
        <v>101</v>
      </c>
      <c r="L31" s="69" t="s">
        <v>557</v>
      </c>
      <c r="M31" s="70" t="s">
        <v>439</v>
      </c>
      <c r="N31" s="70" t="s">
        <v>440</v>
      </c>
      <c r="O31" s="63"/>
      <c r="P31" s="63"/>
      <c r="Q31" s="63"/>
      <c r="R31" s="72"/>
      <c r="S31" s="154" t="str">
        <f t="shared" si="0"/>
        <v>18</v>
      </c>
      <c r="T31" s="154" t="str">
        <f t="shared" si="3"/>
        <v>03列05</v>
      </c>
      <c r="U31" s="154" t="str">
        <f t="shared" si="1"/>
        <v>02</v>
      </c>
      <c r="V31" s="154" t="str">
        <f t="shared" si="4"/>
        <v>122</v>
      </c>
      <c r="W31" s="72"/>
      <c r="X31" s="15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</row>
    <row r="32" spans="1:248" s="8" customFormat="1" ht="11.4">
      <c r="A32" s="63">
        <v>31</v>
      </c>
      <c r="B32" s="64" t="s">
        <v>558</v>
      </c>
      <c r="C32" s="64" t="s">
        <v>559</v>
      </c>
      <c r="D32" s="64" t="str">
        <f t="shared" si="2"/>
        <v>文件存储（网关）服务器-ZXCLOUD R5300 G4X</v>
      </c>
      <c r="E32" s="64" t="s">
        <v>91</v>
      </c>
      <c r="F32" s="66"/>
      <c r="G32" s="67">
        <v>151</v>
      </c>
      <c r="H32" s="139" t="s">
        <v>560</v>
      </c>
      <c r="I32" s="67" t="s">
        <v>820</v>
      </c>
      <c r="J32" s="139" t="s">
        <v>512</v>
      </c>
      <c r="K32" s="68">
        <v>101</v>
      </c>
      <c r="L32" s="69" t="s">
        <v>561</v>
      </c>
      <c r="M32" s="70" t="s">
        <v>439</v>
      </c>
      <c r="N32" s="70" t="s">
        <v>440</v>
      </c>
      <c r="O32" s="63"/>
      <c r="P32" s="63"/>
      <c r="Q32" s="63"/>
      <c r="R32" s="72"/>
      <c r="S32" s="154" t="str">
        <f t="shared" si="0"/>
        <v>18</v>
      </c>
      <c r="T32" s="154" t="str">
        <f t="shared" si="3"/>
        <v>03列06</v>
      </c>
      <c r="U32" s="154" t="str">
        <f t="shared" si="1"/>
        <v>02</v>
      </c>
      <c r="V32" s="154" t="str">
        <f t="shared" si="4"/>
        <v>122</v>
      </c>
      <c r="W32" s="72"/>
      <c r="X32" s="15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</row>
    <row r="33" spans="1:248" s="8" customFormat="1" ht="11.4">
      <c r="A33" s="63">
        <v>32</v>
      </c>
      <c r="B33" s="64" t="s">
        <v>562</v>
      </c>
      <c r="C33" s="64" t="s">
        <v>563</v>
      </c>
      <c r="D33" s="64" t="str">
        <f t="shared" si="2"/>
        <v>文件存储（管理）服务器-ZXCLOUD R5300 G4X</v>
      </c>
      <c r="E33" s="64" t="s">
        <v>91</v>
      </c>
      <c r="F33" s="66"/>
      <c r="G33" s="67">
        <v>151</v>
      </c>
      <c r="H33" s="139" t="s">
        <v>564</v>
      </c>
      <c r="I33" s="67" t="s">
        <v>820</v>
      </c>
      <c r="J33" s="139" t="s">
        <v>512</v>
      </c>
      <c r="K33" s="68">
        <v>101</v>
      </c>
      <c r="L33" s="69" t="s">
        <v>565</v>
      </c>
      <c r="M33" s="70" t="s">
        <v>439</v>
      </c>
      <c r="N33" s="70" t="s">
        <v>440</v>
      </c>
      <c r="O33" s="63"/>
      <c r="P33" s="63"/>
      <c r="Q33" s="63"/>
      <c r="R33" s="72"/>
      <c r="S33" s="154" t="str">
        <f t="shared" si="0"/>
        <v>15</v>
      </c>
      <c r="T33" s="154" t="str">
        <f t="shared" si="3"/>
        <v>03列05</v>
      </c>
      <c r="U33" s="154" t="str">
        <f t="shared" si="1"/>
        <v>02</v>
      </c>
      <c r="V33" s="154" t="str">
        <f t="shared" si="4"/>
        <v>122</v>
      </c>
      <c r="W33" s="72"/>
      <c r="X33" s="15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</row>
    <row r="34" spans="1:248" s="8" customFormat="1" ht="11.4">
      <c r="A34" s="63">
        <v>33</v>
      </c>
      <c r="B34" s="64" t="s">
        <v>566</v>
      </c>
      <c r="C34" s="64" t="s">
        <v>567</v>
      </c>
      <c r="D34" s="64" t="str">
        <f t="shared" si="2"/>
        <v>文件存储（管理）服务器-ZXCLOUD R5300 G4X</v>
      </c>
      <c r="E34" s="64" t="s">
        <v>91</v>
      </c>
      <c r="F34" s="66"/>
      <c r="G34" s="67">
        <v>151</v>
      </c>
      <c r="H34" s="139" t="s">
        <v>568</v>
      </c>
      <c r="I34" s="67" t="s">
        <v>820</v>
      </c>
      <c r="J34" s="139" t="s">
        <v>512</v>
      </c>
      <c r="K34" s="68">
        <v>101</v>
      </c>
      <c r="L34" s="69" t="s">
        <v>569</v>
      </c>
      <c r="M34" s="70" t="s">
        <v>439</v>
      </c>
      <c r="N34" s="70" t="s">
        <v>440</v>
      </c>
      <c r="O34" s="63"/>
      <c r="P34" s="63"/>
      <c r="Q34" s="63"/>
      <c r="R34" s="72"/>
      <c r="S34" s="154" t="str">
        <f t="shared" si="0"/>
        <v>15</v>
      </c>
      <c r="T34" s="154" t="str">
        <f t="shared" si="3"/>
        <v>03列06</v>
      </c>
      <c r="U34" s="154" t="str">
        <f t="shared" si="1"/>
        <v>02</v>
      </c>
      <c r="V34" s="154" t="str">
        <f t="shared" si="4"/>
        <v>122</v>
      </c>
      <c r="W34" s="72"/>
      <c r="X34" s="15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</row>
    <row r="35" spans="1:248" s="8" customFormat="1" ht="11.4">
      <c r="A35" s="63">
        <v>34</v>
      </c>
      <c r="B35" s="64" t="s">
        <v>570</v>
      </c>
      <c r="C35" s="64" t="s">
        <v>571</v>
      </c>
      <c r="D35" s="64" t="str">
        <f t="shared" si="2"/>
        <v>文件存储（存储）服务器-ZXCLOUD R5300 G4X</v>
      </c>
      <c r="E35" s="64" t="s">
        <v>91</v>
      </c>
      <c r="F35" s="66"/>
      <c r="G35" s="67">
        <v>151</v>
      </c>
      <c r="H35" s="139" t="s">
        <v>572</v>
      </c>
      <c r="I35" s="67" t="s">
        <v>820</v>
      </c>
      <c r="J35" s="139" t="s">
        <v>512</v>
      </c>
      <c r="K35" s="68">
        <v>101</v>
      </c>
      <c r="L35" s="69" t="s">
        <v>573</v>
      </c>
      <c r="M35" s="70" t="s">
        <v>439</v>
      </c>
      <c r="N35" s="70" t="s">
        <v>440</v>
      </c>
      <c r="O35" s="63"/>
      <c r="P35" s="63"/>
      <c r="Q35" s="63"/>
      <c r="R35" s="72"/>
      <c r="S35" s="154" t="str">
        <f t="shared" si="0"/>
        <v>12</v>
      </c>
      <c r="T35" s="154" t="str">
        <f t="shared" si="3"/>
        <v>03列05</v>
      </c>
      <c r="U35" s="154" t="str">
        <f t="shared" si="1"/>
        <v>02</v>
      </c>
      <c r="V35" s="154" t="str">
        <f t="shared" si="4"/>
        <v>122</v>
      </c>
      <c r="W35" s="72"/>
      <c r="X35" s="15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</row>
    <row r="36" spans="1:248" s="8" customFormat="1" ht="11.4">
      <c r="A36" s="63">
        <v>35</v>
      </c>
      <c r="B36" s="64" t="s">
        <v>574</v>
      </c>
      <c r="C36" s="64" t="s">
        <v>575</v>
      </c>
      <c r="D36" s="64" t="str">
        <f t="shared" si="2"/>
        <v>文件存储（存储）服务器-ZXCLOUD R5300 G4X</v>
      </c>
      <c r="E36" s="64" t="s">
        <v>91</v>
      </c>
      <c r="F36" s="66"/>
      <c r="G36" s="67">
        <v>151</v>
      </c>
      <c r="H36" s="139" t="s">
        <v>576</v>
      </c>
      <c r="I36" s="67" t="s">
        <v>820</v>
      </c>
      <c r="J36" s="139" t="s">
        <v>512</v>
      </c>
      <c r="K36" s="68">
        <v>101</v>
      </c>
      <c r="L36" s="69" t="s">
        <v>577</v>
      </c>
      <c r="M36" s="70" t="s">
        <v>439</v>
      </c>
      <c r="N36" s="70" t="s">
        <v>440</v>
      </c>
      <c r="O36" s="63"/>
      <c r="P36" s="63"/>
      <c r="Q36" s="63"/>
      <c r="R36" s="72"/>
      <c r="S36" s="154" t="str">
        <f t="shared" si="0"/>
        <v>06</v>
      </c>
      <c r="T36" s="154" t="str">
        <f t="shared" si="3"/>
        <v>03列06</v>
      </c>
      <c r="U36" s="154" t="str">
        <f t="shared" si="1"/>
        <v>02</v>
      </c>
      <c r="V36" s="154" t="str">
        <f t="shared" si="4"/>
        <v>122</v>
      </c>
      <c r="W36" s="72"/>
      <c r="X36" s="15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</row>
    <row r="37" spans="1:248" s="8" customFormat="1" ht="11.4">
      <c r="A37" s="63">
        <v>36</v>
      </c>
      <c r="B37" s="64" t="s">
        <v>578</v>
      </c>
      <c r="C37" s="64" t="s">
        <v>579</v>
      </c>
      <c r="D37" s="64" t="str">
        <f t="shared" si="2"/>
        <v>文件存储（存储）服务器-ZXCLOUD R5300 G4X</v>
      </c>
      <c r="E37" s="64" t="s">
        <v>91</v>
      </c>
      <c r="F37" s="66"/>
      <c r="G37" s="67">
        <v>151</v>
      </c>
      <c r="H37" s="139" t="s">
        <v>580</v>
      </c>
      <c r="I37" s="67" t="s">
        <v>820</v>
      </c>
      <c r="J37" s="139" t="s">
        <v>512</v>
      </c>
      <c r="K37" s="68">
        <v>101</v>
      </c>
      <c r="L37" s="69" t="s">
        <v>581</v>
      </c>
      <c r="M37" s="70" t="s">
        <v>439</v>
      </c>
      <c r="N37" s="70" t="s">
        <v>440</v>
      </c>
      <c r="O37" s="63"/>
      <c r="P37" s="63"/>
      <c r="Q37" s="63"/>
      <c r="R37" s="72"/>
      <c r="S37" s="154" t="str">
        <f t="shared" si="0"/>
        <v>09</v>
      </c>
      <c r="T37" s="154" t="str">
        <f t="shared" si="3"/>
        <v>03列06</v>
      </c>
      <c r="U37" s="154" t="str">
        <f t="shared" si="1"/>
        <v>02</v>
      </c>
      <c r="V37" s="154" t="str">
        <f t="shared" si="4"/>
        <v>122</v>
      </c>
      <c r="W37" s="72"/>
      <c r="X37" s="15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</row>
    <row r="38" spans="1:248" s="8" customFormat="1" ht="11.4">
      <c r="A38" s="63">
        <v>37</v>
      </c>
      <c r="B38" s="64" t="s">
        <v>582</v>
      </c>
      <c r="C38" s="64" t="s">
        <v>583</v>
      </c>
      <c r="D38" s="64" t="str">
        <f t="shared" si="2"/>
        <v>文件存储（存储）服务器-ZXCLOUD R5300 G4X</v>
      </c>
      <c r="E38" s="64" t="s">
        <v>91</v>
      </c>
      <c r="F38" s="66"/>
      <c r="G38" s="67">
        <v>151</v>
      </c>
      <c r="H38" s="139" t="s">
        <v>584</v>
      </c>
      <c r="I38" s="67" t="s">
        <v>820</v>
      </c>
      <c r="J38" s="139" t="s">
        <v>512</v>
      </c>
      <c r="K38" s="68">
        <v>101</v>
      </c>
      <c r="L38" s="69" t="s">
        <v>585</v>
      </c>
      <c r="M38" s="70" t="s">
        <v>439</v>
      </c>
      <c r="N38" s="70" t="s">
        <v>440</v>
      </c>
      <c r="O38" s="63"/>
      <c r="P38" s="63"/>
      <c r="Q38" s="63"/>
      <c r="R38" s="72"/>
      <c r="S38" s="154" t="str">
        <f t="shared" si="0"/>
        <v>12</v>
      </c>
      <c r="T38" s="154" t="str">
        <f t="shared" si="3"/>
        <v>03列06</v>
      </c>
      <c r="U38" s="154" t="str">
        <f t="shared" si="1"/>
        <v>02</v>
      </c>
      <c r="V38" s="154" t="str">
        <f t="shared" si="4"/>
        <v>122</v>
      </c>
      <c r="W38" s="72"/>
      <c r="X38" s="15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</row>
    <row r="39" spans="1:248" s="8" customFormat="1" ht="11.4">
      <c r="A39" s="63">
        <v>38</v>
      </c>
      <c r="B39" s="64" t="s">
        <v>586</v>
      </c>
      <c r="C39" s="64" t="s">
        <v>587</v>
      </c>
      <c r="D39" s="64" t="str">
        <f t="shared" si="2"/>
        <v>网元服务器-ZXCLOUD R5300 G4X</v>
      </c>
      <c r="E39" s="64" t="s">
        <v>91</v>
      </c>
      <c r="F39" s="66"/>
      <c r="G39" s="67">
        <v>150</v>
      </c>
      <c r="H39" s="139" t="s">
        <v>588</v>
      </c>
      <c r="I39" s="67" t="s">
        <v>820</v>
      </c>
      <c r="J39" s="139" t="s">
        <v>437</v>
      </c>
      <c r="K39" s="68">
        <v>101</v>
      </c>
      <c r="L39" s="69" t="s">
        <v>589</v>
      </c>
      <c r="M39" s="70" t="s">
        <v>439</v>
      </c>
      <c r="N39" s="70" t="s">
        <v>440</v>
      </c>
      <c r="O39" s="63"/>
      <c r="P39" s="63"/>
      <c r="Q39" s="63"/>
      <c r="R39" s="72"/>
      <c r="S39" s="154" t="str">
        <f t="shared" si="0"/>
        <v>06</v>
      </c>
      <c r="T39" s="154" t="str">
        <f t="shared" si="3"/>
        <v>03列07</v>
      </c>
      <c r="U39" s="154" t="str">
        <f t="shared" si="1"/>
        <v>02</v>
      </c>
      <c r="V39" s="154" t="str">
        <f t="shared" si="4"/>
        <v>122</v>
      </c>
      <c r="W39" s="72"/>
      <c r="X39" s="15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</row>
    <row r="40" spans="1:248" s="8" customFormat="1" ht="11.4">
      <c r="A40" s="63">
        <v>39</v>
      </c>
      <c r="B40" s="64" t="s">
        <v>590</v>
      </c>
      <c r="C40" s="64" t="s">
        <v>591</v>
      </c>
      <c r="D40" s="64" t="str">
        <f t="shared" si="2"/>
        <v>网元服务器-ZXCLOUD R5300 G4X</v>
      </c>
      <c r="E40" s="64" t="s">
        <v>91</v>
      </c>
      <c r="F40" s="66"/>
      <c r="G40" s="67">
        <v>150</v>
      </c>
      <c r="H40" s="139" t="s">
        <v>592</v>
      </c>
      <c r="I40" s="67" t="s">
        <v>820</v>
      </c>
      <c r="J40" s="139" t="s">
        <v>437</v>
      </c>
      <c r="K40" s="68">
        <v>101</v>
      </c>
      <c r="L40" s="69" t="s">
        <v>593</v>
      </c>
      <c r="M40" s="70" t="s">
        <v>439</v>
      </c>
      <c r="N40" s="70" t="s">
        <v>440</v>
      </c>
      <c r="O40" s="63"/>
      <c r="P40" s="63"/>
      <c r="Q40" s="63"/>
      <c r="R40" s="72"/>
      <c r="S40" s="154" t="str">
        <f t="shared" si="0"/>
        <v>09</v>
      </c>
      <c r="T40" s="154" t="str">
        <f t="shared" si="3"/>
        <v>03列07</v>
      </c>
      <c r="U40" s="154" t="str">
        <f t="shared" si="1"/>
        <v>02</v>
      </c>
      <c r="V40" s="154" t="str">
        <f t="shared" si="4"/>
        <v>122</v>
      </c>
      <c r="W40" s="72"/>
      <c r="X40" s="15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</row>
    <row r="41" spans="1:248" s="8" customFormat="1" ht="11.4">
      <c r="A41" s="63">
        <v>40</v>
      </c>
      <c r="B41" s="64" t="s">
        <v>594</v>
      </c>
      <c r="C41" s="64" t="s">
        <v>595</v>
      </c>
      <c r="D41" s="64" t="str">
        <f t="shared" si="2"/>
        <v>网元服务器-ZXCLOUD R5300 G4X</v>
      </c>
      <c r="E41" s="64" t="s">
        <v>91</v>
      </c>
      <c r="F41" s="66"/>
      <c r="G41" s="67">
        <v>150</v>
      </c>
      <c r="H41" s="139" t="s">
        <v>596</v>
      </c>
      <c r="I41" s="67" t="s">
        <v>820</v>
      </c>
      <c r="J41" s="139" t="s">
        <v>437</v>
      </c>
      <c r="K41" s="68">
        <v>101</v>
      </c>
      <c r="L41" s="69" t="s">
        <v>597</v>
      </c>
      <c r="M41" s="70" t="s">
        <v>439</v>
      </c>
      <c r="N41" s="70" t="s">
        <v>440</v>
      </c>
      <c r="O41" s="63"/>
      <c r="P41" s="63"/>
      <c r="Q41" s="63"/>
      <c r="R41" s="72"/>
      <c r="S41" s="154" t="str">
        <f t="shared" si="0"/>
        <v>06</v>
      </c>
      <c r="T41" s="154" t="str">
        <f t="shared" si="3"/>
        <v>03列08</v>
      </c>
      <c r="U41" s="154" t="str">
        <f t="shared" si="1"/>
        <v>02</v>
      </c>
      <c r="V41" s="154" t="str">
        <f t="shared" si="4"/>
        <v>122</v>
      </c>
      <c r="W41" s="72"/>
      <c r="X41" s="15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</row>
    <row r="42" spans="1:248" s="8" customFormat="1" ht="11.4">
      <c r="A42" s="63">
        <v>41</v>
      </c>
      <c r="B42" s="64" t="s">
        <v>598</v>
      </c>
      <c r="C42" s="64" t="s">
        <v>599</v>
      </c>
      <c r="D42" s="64" t="str">
        <f t="shared" si="2"/>
        <v>网元服务器-ZXCLOUD R5300 G4X</v>
      </c>
      <c r="E42" s="64" t="s">
        <v>91</v>
      </c>
      <c r="F42" s="66"/>
      <c r="G42" s="67">
        <v>150</v>
      </c>
      <c r="H42" s="139" t="s">
        <v>600</v>
      </c>
      <c r="I42" s="67" t="s">
        <v>820</v>
      </c>
      <c r="J42" s="139" t="s">
        <v>437</v>
      </c>
      <c r="K42" s="68">
        <v>101</v>
      </c>
      <c r="L42" s="69" t="s">
        <v>601</v>
      </c>
      <c r="M42" s="70" t="s">
        <v>439</v>
      </c>
      <c r="N42" s="70" t="s">
        <v>440</v>
      </c>
      <c r="O42" s="63"/>
      <c r="P42" s="63"/>
      <c r="Q42" s="63"/>
      <c r="R42" s="72"/>
      <c r="S42" s="154" t="str">
        <f t="shared" si="0"/>
        <v>09</v>
      </c>
      <c r="T42" s="154" t="str">
        <f t="shared" si="3"/>
        <v>03列08</v>
      </c>
      <c r="U42" s="154" t="str">
        <f t="shared" si="1"/>
        <v>02</v>
      </c>
      <c r="V42" s="154" t="str">
        <f t="shared" si="4"/>
        <v>122</v>
      </c>
      <c r="W42" s="72"/>
      <c r="X42" s="15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</row>
    <row r="43" spans="1:248" s="8" customFormat="1" ht="11.4">
      <c r="A43" s="63">
        <v>42</v>
      </c>
      <c r="B43" s="64" t="s">
        <v>602</v>
      </c>
      <c r="C43" s="64" t="s">
        <v>603</v>
      </c>
      <c r="D43" s="64" t="str">
        <f t="shared" si="2"/>
        <v>管理服务器-ZXCLOUD R5300 G4X</v>
      </c>
      <c r="E43" s="64" t="s">
        <v>91</v>
      </c>
      <c r="F43" s="66"/>
      <c r="G43" s="67">
        <v>150</v>
      </c>
      <c r="H43" s="139" t="s">
        <v>604</v>
      </c>
      <c r="I43" s="67" t="s">
        <v>820</v>
      </c>
      <c r="J43" s="139" t="s">
        <v>437</v>
      </c>
      <c r="K43" s="68">
        <v>101</v>
      </c>
      <c r="L43" s="69" t="s">
        <v>605</v>
      </c>
      <c r="M43" s="70" t="s">
        <v>439</v>
      </c>
      <c r="N43" s="70" t="s">
        <v>440</v>
      </c>
      <c r="O43" s="63"/>
      <c r="P43" s="63"/>
      <c r="Q43" s="63"/>
      <c r="R43" s="72"/>
      <c r="S43" s="154" t="str">
        <f t="shared" si="0"/>
        <v>12</v>
      </c>
      <c r="T43" s="154" t="str">
        <f t="shared" si="3"/>
        <v>03列07</v>
      </c>
      <c r="U43" s="154" t="str">
        <f t="shared" si="1"/>
        <v>02</v>
      </c>
      <c r="V43" s="154" t="str">
        <f t="shared" si="4"/>
        <v>122</v>
      </c>
      <c r="W43" s="66" t="s">
        <v>818</v>
      </c>
      <c r="X43" s="15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</row>
    <row r="44" spans="1:248" s="8" customFormat="1" ht="11.4">
      <c r="A44" s="63">
        <v>43</v>
      </c>
      <c r="B44" s="64" t="s">
        <v>606</v>
      </c>
      <c r="C44" s="64" t="s">
        <v>607</v>
      </c>
      <c r="D44" s="64" t="str">
        <f t="shared" si="2"/>
        <v>管理服务器-ZXCLOUD R5300 G4X</v>
      </c>
      <c r="E44" s="64" t="s">
        <v>91</v>
      </c>
      <c r="F44" s="66"/>
      <c r="G44" s="67">
        <v>150</v>
      </c>
      <c r="H44" s="139" t="s">
        <v>608</v>
      </c>
      <c r="I44" s="67" t="s">
        <v>820</v>
      </c>
      <c r="J44" s="139" t="s">
        <v>437</v>
      </c>
      <c r="K44" s="68">
        <v>101</v>
      </c>
      <c r="L44" s="69" t="s">
        <v>609</v>
      </c>
      <c r="M44" s="70" t="s">
        <v>439</v>
      </c>
      <c r="N44" s="70" t="s">
        <v>440</v>
      </c>
      <c r="O44" s="63"/>
      <c r="P44" s="63"/>
      <c r="Q44" s="63"/>
      <c r="R44" s="72"/>
      <c r="S44" s="154" t="str">
        <f t="shared" si="0"/>
        <v>15</v>
      </c>
      <c r="T44" s="154" t="str">
        <f t="shared" si="3"/>
        <v>03列07</v>
      </c>
      <c r="U44" s="154" t="str">
        <f t="shared" si="1"/>
        <v>02</v>
      </c>
      <c r="V44" s="154" t="str">
        <f t="shared" si="4"/>
        <v>122</v>
      </c>
      <c r="W44" s="66" t="s">
        <v>818</v>
      </c>
      <c r="X44" s="15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</row>
    <row r="45" spans="1:248" s="8" customFormat="1" ht="11.4">
      <c r="A45" s="63">
        <v>44</v>
      </c>
      <c r="B45" s="64" t="s">
        <v>610</v>
      </c>
      <c r="C45" s="64" t="s">
        <v>611</v>
      </c>
      <c r="D45" s="64" t="str">
        <f t="shared" si="2"/>
        <v>管理服务器-ZXCLOUD R5300 G4X</v>
      </c>
      <c r="E45" s="64" t="s">
        <v>91</v>
      </c>
      <c r="F45" s="66"/>
      <c r="G45" s="67">
        <v>150</v>
      </c>
      <c r="H45" s="139" t="s">
        <v>612</v>
      </c>
      <c r="I45" s="67" t="s">
        <v>820</v>
      </c>
      <c r="J45" s="139" t="s">
        <v>437</v>
      </c>
      <c r="K45" s="68">
        <v>101</v>
      </c>
      <c r="L45" s="69" t="s">
        <v>613</v>
      </c>
      <c r="M45" s="70" t="s">
        <v>439</v>
      </c>
      <c r="N45" s="70" t="s">
        <v>440</v>
      </c>
      <c r="O45" s="63"/>
      <c r="P45" s="63"/>
      <c r="Q45" s="63"/>
      <c r="R45" s="72"/>
      <c r="S45" s="154" t="str">
        <f t="shared" si="0"/>
        <v>12</v>
      </c>
      <c r="T45" s="154" t="str">
        <f t="shared" si="3"/>
        <v>03列08</v>
      </c>
      <c r="U45" s="154" t="str">
        <f t="shared" si="1"/>
        <v>02</v>
      </c>
      <c r="V45" s="154" t="str">
        <f t="shared" si="4"/>
        <v>122</v>
      </c>
      <c r="W45" s="66" t="s">
        <v>819</v>
      </c>
      <c r="X45" s="15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</row>
    <row r="46" spans="1:248" s="8" customFormat="1" ht="11.4">
      <c r="A46" s="63">
        <v>45</v>
      </c>
      <c r="B46" s="64" t="s">
        <v>614</v>
      </c>
      <c r="C46" s="64" t="s">
        <v>615</v>
      </c>
      <c r="D46" s="64" t="str">
        <f t="shared" si="2"/>
        <v>管理服务器-ZXCLOUD R5300 G4X</v>
      </c>
      <c r="E46" s="64" t="s">
        <v>91</v>
      </c>
      <c r="F46" s="66"/>
      <c r="G46" s="67">
        <v>150</v>
      </c>
      <c r="H46" s="139" t="s">
        <v>616</v>
      </c>
      <c r="I46" s="67" t="s">
        <v>820</v>
      </c>
      <c r="J46" s="139" t="s">
        <v>437</v>
      </c>
      <c r="K46" s="68">
        <v>101</v>
      </c>
      <c r="L46" s="69" t="s">
        <v>617</v>
      </c>
      <c r="M46" s="70" t="s">
        <v>439</v>
      </c>
      <c r="N46" s="70" t="s">
        <v>440</v>
      </c>
      <c r="O46" s="63"/>
      <c r="P46" s="63"/>
      <c r="Q46" s="63"/>
      <c r="R46" s="72"/>
      <c r="S46" s="154" t="str">
        <f t="shared" si="0"/>
        <v>15</v>
      </c>
      <c r="T46" s="154" t="str">
        <f t="shared" si="3"/>
        <v>03列08</v>
      </c>
      <c r="U46" s="154" t="str">
        <f t="shared" si="1"/>
        <v>02</v>
      </c>
      <c r="V46" s="154" t="str">
        <f t="shared" si="4"/>
        <v>122</v>
      </c>
      <c r="W46" s="66" t="s">
        <v>819</v>
      </c>
      <c r="X46" s="15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  <c r="HV46" s="74"/>
      <c r="HW46" s="74"/>
      <c r="HX46" s="74"/>
      <c r="HY46" s="74"/>
      <c r="HZ46" s="74"/>
      <c r="IA46" s="74"/>
      <c r="IB46" s="74"/>
      <c r="IC46" s="74"/>
      <c r="ID46" s="74"/>
      <c r="IE46" s="74"/>
      <c r="IF46" s="74"/>
      <c r="IG46" s="74"/>
      <c r="IH46" s="74"/>
      <c r="II46" s="74"/>
      <c r="IJ46" s="74"/>
      <c r="IK46" s="74"/>
      <c r="IL46" s="74"/>
      <c r="IM46" s="74"/>
      <c r="IN46" s="74"/>
    </row>
    <row r="47" spans="1:248" s="8" customFormat="1" ht="11.4">
      <c r="A47" s="63">
        <v>46</v>
      </c>
      <c r="B47" s="64" t="s">
        <v>618</v>
      </c>
      <c r="C47" s="64" t="s">
        <v>619</v>
      </c>
      <c r="D47" s="64" t="str">
        <f t="shared" si="2"/>
        <v>抗DDOS服务器-ZXCLOUD R5300 G4X</v>
      </c>
      <c r="E47" s="64" t="s">
        <v>91</v>
      </c>
      <c r="F47" s="66"/>
      <c r="G47" s="67">
        <v>150</v>
      </c>
      <c r="H47" s="139" t="s">
        <v>620</v>
      </c>
      <c r="I47" s="67" t="s">
        <v>820</v>
      </c>
      <c r="J47" s="139" t="s">
        <v>437</v>
      </c>
      <c r="K47" s="68">
        <v>101</v>
      </c>
      <c r="L47" s="69" t="s">
        <v>621</v>
      </c>
      <c r="M47" s="70" t="s">
        <v>439</v>
      </c>
      <c r="N47" s="70" t="s">
        <v>440</v>
      </c>
      <c r="O47" s="63"/>
      <c r="P47" s="63"/>
      <c r="Q47" s="63"/>
      <c r="R47" s="72"/>
      <c r="S47" s="154" t="str">
        <f t="shared" si="0"/>
        <v>15</v>
      </c>
      <c r="T47" s="154" t="str">
        <f t="shared" si="3"/>
        <v>04列08</v>
      </c>
      <c r="U47" s="154" t="str">
        <f t="shared" si="1"/>
        <v>02</v>
      </c>
      <c r="V47" s="154" t="str">
        <f t="shared" si="4"/>
        <v>122</v>
      </c>
      <c r="W47" s="72"/>
      <c r="X47" s="15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</row>
    <row r="48" spans="1:248" s="8" customFormat="1" ht="11.4">
      <c r="A48" s="63">
        <v>47</v>
      </c>
      <c r="B48" s="64" t="s">
        <v>622</v>
      </c>
      <c r="C48" s="64" t="s">
        <v>623</v>
      </c>
      <c r="D48" s="64" t="str">
        <f t="shared" si="2"/>
        <v>抗DDOS服务器-ZXCLOUD R5300 G4X</v>
      </c>
      <c r="E48" s="64" t="s">
        <v>91</v>
      </c>
      <c r="F48" s="66"/>
      <c r="G48" s="67">
        <v>150</v>
      </c>
      <c r="H48" s="139" t="s">
        <v>624</v>
      </c>
      <c r="I48" s="67" t="s">
        <v>820</v>
      </c>
      <c r="J48" s="139" t="s">
        <v>437</v>
      </c>
      <c r="K48" s="68">
        <v>101</v>
      </c>
      <c r="L48" s="69" t="s">
        <v>625</v>
      </c>
      <c r="M48" s="70" t="s">
        <v>439</v>
      </c>
      <c r="N48" s="70" t="s">
        <v>440</v>
      </c>
      <c r="O48" s="63"/>
      <c r="P48" s="63"/>
      <c r="Q48" s="63"/>
      <c r="R48" s="72"/>
      <c r="S48" s="154" t="str">
        <f t="shared" si="0"/>
        <v>15</v>
      </c>
      <c r="T48" s="154" t="str">
        <f t="shared" si="3"/>
        <v>04列09</v>
      </c>
      <c r="U48" s="154" t="str">
        <f t="shared" si="1"/>
        <v>02</v>
      </c>
      <c r="V48" s="154" t="str">
        <f t="shared" si="4"/>
        <v>122</v>
      </c>
      <c r="W48" s="72"/>
      <c r="X48" s="15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</row>
    <row r="49" spans="1:248" s="8" customFormat="1" ht="11.4">
      <c r="A49" s="63">
        <v>48</v>
      </c>
      <c r="B49" s="64" t="s">
        <v>626</v>
      </c>
      <c r="C49" s="64" t="s">
        <v>627</v>
      </c>
      <c r="D49" s="64" t="str">
        <f t="shared" si="2"/>
        <v>抗DDOS服务器-ZXCLOUD R5300 G4X</v>
      </c>
      <c r="E49" s="64" t="s">
        <v>91</v>
      </c>
      <c r="F49" s="66"/>
      <c r="G49" s="67">
        <v>150</v>
      </c>
      <c r="H49" s="139" t="s">
        <v>628</v>
      </c>
      <c r="I49" s="67" t="s">
        <v>820</v>
      </c>
      <c r="J49" s="139" t="s">
        <v>437</v>
      </c>
      <c r="K49" s="68">
        <v>101</v>
      </c>
      <c r="L49" s="69" t="s">
        <v>629</v>
      </c>
      <c r="M49" s="70" t="s">
        <v>439</v>
      </c>
      <c r="N49" s="70" t="s">
        <v>440</v>
      </c>
      <c r="O49" s="63"/>
      <c r="P49" s="63"/>
      <c r="Q49" s="63"/>
      <c r="R49" s="72"/>
      <c r="S49" s="154" t="str">
        <f t="shared" si="0"/>
        <v>15</v>
      </c>
      <c r="T49" s="154" t="str">
        <f t="shared" si="3"/>
        <v>04列10</v>
      </c>
      <c r="U49" s="154" t="str">
        <f t="shared" si="1"/>
        <v>02</v>
      </c>
      <c r="V49" s="154" t="str">
        <f t="shared" si="4"/>
        <v>122</v>
      </c>
      <c r="W49" s="72"/>
      <c r="X49" s="15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</row>
  </sheetData>
  <phoneticPr fontId="4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zoomScale="115" zoomScaleNormal="115" workbookViewId="0">
      <selection activeCell="E32" sqref="E32"/>
    </sheetView>
  </sheetViews>
  <sheetFormatPr defaultColWidth="8.5546875" defaultRowHeight="15.6"/>
  <cols>
    <col min="1" max="1" width="10" style="12" customWidth="1"/>
    <col min="2" max="2" width="36" style="12" customWidth="1"/>
    <col min="3" max="3" width="18.44140625" style="12" customWidth="1"/>
    <col min="4" max="4" width="19.5546875" style="12" customWidth="1"/>
    <col min="5" max="5" width="20" style="12" customWidth="1"/>
    <col min="6" max="6" width="11" style="12" customWidth="1"/>
    <col min="7" max="7" width="12" style="12" customWidth="1"/>
    <col min="8" max="8" width="10" style="12" customWidth="1"/>
    <col min="9" max="9" width="13" style="12" customWidth="1"/>
    <col min="10" max="11" width="13.5546875" style="12" customWidth="1"/>
    <col min="12" max="12" width="10.5546875" style="12" customWidth="1"/>
    <col min="13" max="13" width="26" style="12" customWidth="1"/>
    <col min="14" max="16384" width="8.5546875" style="12"/>
  </cols>
  <sheetData>
    <row r="1" spans="1:13" ht="18" customHeight="1">
      <c r="A1" s="13" t="s">
        <v>68</v>
      </c>
      <c r="B1" s="14" t="s">
        <v>689</v>
      </c>
      <c r="C1" s="15" t="s">
        <v>690</v>
      </c>
      <c r="D1" s="15" t="s">
        <v>691</v>
      </c>
      <c r="E1" s="15" t="s">
        <v>692</v>
      </c>
      <c r="F1" s="16" t="s">
        <v>693</v>
      </c>
      <c r="G1" s="16" t="s">
        <v>694</v>
      </c>
      <c r="H1" s="14" t="s">
        <v>695</v>
      </c>
      <c r="I1" s="14" t="s">
        <v>696</v>
      </c>
      <c r="J1" s="14" t="s">
        <v>697</v>
      </c>
      <c r="K1" s="14" t="s">
        <v>698</v>
      </c>
      <c r="L1" s="26"/>
    </row>
    <row r="2" spans="1:13" s="11" customFormat="1" ht="12" customHeight="1">
      <c r="A2" s="17">
        <v>1</v>
      </c>
      <c r="B2" s="18" t="s">
        <v>699</v>
      </c>
      <c r="C2" s="19" t="s">
        <v>700</v>
      </c>
      <c r="D2" s="19" t="s">
        <v>701</v>
      </c>
      <c r="E2" s="19" t="s">
        <v>702</v>
      </c>
      <c r="F2" s="20" t="s">
        <v>703</v>
      </c>
      <c r="G2" s="17">
        <v>1</v>
      </c>
      <c r="H2" s="17">
        <v>2</v>
      </c>
      <c r="I2" s="17">
        <v>2</v>
      </c>
      <c r="J2" s="27" t="s">
        <v>704</v>
      </c>
      <c r="K2" s="28" t="s">
        <v>705</v>
      </c>
      <c r="L2" s="29"/>
    </row>
    <row r="3" spans="1:13" s="11" customFormat="1" ht="12" customHeight="1">
      <c r="A3" s="17">
        <v>2</v>
      </c>
      <c r="B3" s="18" t="s">
        <v>706</v>
      </c>
      <c r="C3" s="19" t="s">
        <v>707</v>
      </c>
      <c r="D3" s="19" t="s">
        <v>708</v>
      </c>
      <c r="E3" s="19" t="s">
        <v>709</v>
      </c>
      <c r="F3" s="20" t="s">
        <v>710</v>
      </c>
      <c r="G3" s="17">
        <v>1</v>
      </c>
      <c r="H3" s="17">
        <v>3</v>
      </c>
      <c r="I3" s="17">
        <v>3</v>
      </c>
      <c r="J3" s="27" t="s">
        <v>704</v>
      </c>
      <c r="K3" s="28" t="s">
        <v>711</v>
      </c>
      <c r="L3" s="29"/>
    </row>
    <row r="4" spans="1:13" s="11" customFormat="1" ht="12" customHeight="1">
      <c r="A4" s="17">
        <v>3</v>
      </c>
      <c r="B4" s="18" t="s">
        <v>712</v>
      </c>
      <c r="C4" s="19" t="s">
        <v>713</v>
      </c>
      <c r="D4" s="19" t="s">
        <v>714</v>
      </c>
      <c r="E4" s="19" t="s">
        <v>715</v>
      </c>
      <c r="F4" s="20" t="s">
        <v>716</v>
      </c>
      <c r="G4" s="20" t="s">
        <v>711</v>
      </c>
      <c r="H4" s="17">
        <v>4</v>
      </c>
      <c r="I4" s="17">
        <v>4</v>
      </c>
      <c r="J4" s="27" t="s">
        <v>704</v>
      </c>
      <c r="K4" s="28"/>
      <c r="L4" s="29"/>
    </row>
    <row r="5" spans="1:13" s="11" customFormat="1" ht="12" customHeight="1">
      <c r="A5" s="17">
        <v>4</v>
      </c>
      <c r="B5" s="18" t="s">
        <v>717</v>
      </c>
      <c r="C5" s="19" t="s">
        <v>718</v>
      </c>
      <c r="D5" s="19" t="s">
        <v>719</v>
      </c>
      <c r="E5" s="19" t="s">
        <v>720</v>
      </c>
      <c r="F5" s="20" t="s">
        <v>710</v>
      </c>
      <c r="G5" s="20" t="s">
        <v>711</v>
      </c>
      <c r="H5" s="17">
        <v>5</v>
      </c>
      <c r="I5" s="17">
        <v>5</v>
      </c>
      <c r="J5" s="27" t="s">
        <v>721</v>
      </c>
      <c r="K5" s="28"/>
      <c r="L5" s="29"/>
    </row>
    <row r="6" spans="1:13" s="11" customFormat="1" ht="12" customHeight="1">
      <c r="A6" s="17">
        <v>5</v>
      </c>
      <c r="B6" s="18" t="s">
        <v>722</v>
      </c>
      <c r="C6" s="19" t="s">
        <v>723</v>
      </c>
      <c r="D6" s="19" t="s">
        <v>724</v>
      </c>
      <c r="E6" s="19" t="s">
        <v>725</v>
      </c>
      <c r="F6" s="20" t="s">
        <v>726</v>
      </c>
      <c r="G6" s="20" t="s">
        <v>726</v>
      </c>
      <c r="H6" s="20" t="s">
        <v>711</v>
      </c>
      <c r="I6" s="20" t="s">
        <v>711</v>
      </c>
      <c r="J6" s="27" t="s">
        <v>727</v>
      </c>
      <c r="K6" s="28" t="s">
        <v>728</v>
      </c>
      <c r="L6" s="29" t="s">
        <v>729</v>
      </c>
      <c r="M6" s="211" t="s">
        <v>730</v>
      </c>
    </row>
    <row r="7" spans="1:13" s="11" customFormat="1" ht="12" customHeight="1">
      <c r="A7" s="17">
        <v>6</v>
      </c>
      <c r="B7" s="18" t="s">
        <v>722</v>
      </c>
      <c r="C7" s="19" t="s">
        <v>731</v>
      </c>
      <c r="D7" s="19" t="s">
        <v>732</v>
      </c>
      <c r="E7" s="19" t="s">
        <v>733</v>
      </c>
      <c r="F7" s="20" t="s">
        <v>734</v>
      </c>
      <c r="G7" s="20" t="s">
        <v>734</v>
      </c>
      <c r="H7" s="20" t="s">
        <v>711</v>
      </c>
      <c r="I7" s="20" t="s">
        <v>711</v>
      </c>
      <c r="J7" s="27" t="s">
        <v>735</v>
      </c>
      <c r="K7" s="27" t="s">
        <v>735</v>
      </c>
      <c r="L7" s="29" t="s">
        <v>736</v>
      </c>
      <c r="M7" s="211"/>
    </row>
    <row r="8" spans="1:13" s="11" customFormat="1" ht="12" customHeight="1">
      <c r="A8" s="17">
        <v>7</v>
      </c>
      <c r="B8" s="18" t="s">
        <v>737</v>
      </c>
      <c r="C8" s="19" t="s">
        <v>738</v>
      </c>
      <c r="D8" s="19" t="s">
        <v>739</v>
      </c>
      <c r="E8" s="19" t="s">
        <v>740</v>
      </c>
      <c r="F8" s="20" t="s">
        <v>741</v>
      </c>
      <c r="G8" s="20" t="s">
        <v>726</v>
      </c>
      <c r="H8" s="20" t="s">
        <v>711</v>
      </c>
      <c r="I8" s="20" t="s">
        <v>711</v>
      </c>
      <c r="J8" s="27" t="s">
        <v>727</v>
      </c>
      <c r="K8" s="28"/>
      <c r="L8" s="29"/>
      <c r="M8" s="30"/>
    </row>
    <row r="9" spans="1:13" s="11" customFormat="1" ht="12" customHeight="1">
      <c r="A9" s="17">
        <v>8</v>
      </c>
      <c r="B9" s="18" t="s">
        <v>737</v>
      </c>
      <c r="C9" s="19" t="s">
        <v>742</v>
      </c>
      <c r="D9" s="19" t="s">
        <v>743</v>
      </c>
      <c r="E9" s="19" t="s">
        <v>744</v>
      </c>
      <c r="F9" s="20" t="s">
        <v>745</v>
      </c>
      <c r="G9" s="20" t="s">
        <v>734</v>
      </c>
      <c r="H9" s="20" t="s">
        <v>711</v>
      </c>
      <c r="I9" s="20" t="s">
        <v>711</v>
      </c>
      <c r="J9" s="27" t="s">
        <v>735</v>
      </c>
      <c r="K9" s="27"/>
      <c r="L9" s="29"/>
      <c r="M9" s="30"/>
    </row>
    <row r="10" spans="1:13" s="11" customFormat="1" ht="12" customHeight="1">
      <c r="A10" s="17">
        <v>9</v>
      </c>
      <c r="B10" s="18" t="s">
        <v>722</v>
      </c>
      <c r="C10" s="19" t="s">
        <v>746</v>
      </c>
      <c r="D10" s="19" t="s">
        <v>747</v>
      </c>
      <c r="E10" s="19" t="s">
        <v>748</v>
      </c>
      <c r="F10" s="20" t="s">
        <v>749</v>
      </c>
      <c r="G10" s="20" t="s">
        <v>749</v>
      </c>
      <c r="H10" s="20" t="s">
        <v>711</v>
      </c>
      <c r="I10" s="20" t="s">
        <v>711</v>
      </c>
      <c r="J10" s="27" t="s">
        <v>750</v>
      </c>
      <c r="K10" s="27" t="s">
        <v>750</v>
      </c>
      <c r="L10" s="29" t="s">
        <v>751</v>
      </c>
      <c r="M10" s="211" t="s">
        <v>752</v>
      </c>
    </row>
    <row r="11" spans="1:13" s="11" customFormat="1" ht="12" customHeight="1">
      <c r="A11" s="17">
        <v>10</v>
      </c>
      <c r="B11" s="18" t="s">
        <v>722</v>
      </c>
      <c r="C11" s="19" t="s">
        <v>753</v>
      </c>
      <c r="D11" s="19" t="s">
        <v>754</v>
      </c>
      <c r="E11" s="19" t="s">
        <v>755</v>
      </c>
      <c r="F11" s="20" t="s">
        <v>756</v>
      </c>
      <c r="G11" s="20" t="s">
        <v>756</v>
      </c>
      <c r="H11" s="20" t="s">
        <v>711</v>
      </c>
      <c r="I11" s="20" t="s">
        <v>711</v>
      </c>
      <c r="J11" s="27" t="s">
        <v>757</v>
      </c>
      <c r="K11" s="27" t="s">
        <v>757</v>
      </c>
      <c r="L11" s="29" t="s">
        <v>758</v>
      </c>
      <c r="M11" s="211"/>
    </row>
    <row r="12" spans="1:13" s="11" customFormat="1" ht="12" customHeight="1">
      <c r="A12" s="17">
        <v>11</v>
      </c>
      <c r="B12" s="18" t="s">
        <v>737</v>
      </c>
      <c r="C12" s="19" t="s">
        <v>759</v>
      </c>
      <c r="D12" s="19" t="s">
        <v>760</v>
      </c>
      <c r="E12" s="19" t="s">
        <v>761</v>
      </c>
      <c r="F12" s="20" t="s">
        <v>762</v>
      </c>
      <c r="G12" s="20" t="s">
        <v>749</v>
      </c>
      <c r="H12" s="20" t="s">
        <v>711</v>
      </c>
      <c r="I12" s="20" t="s">
        <v>711</v>
      </c>
      <c r="J12" s="27" t="s">
        <v>750</v>
      </c>
      <c r="K12" s="27"/>
      <c r="L12" s="29"/>
    </row>
    <row r="13" spans="1:13" s="11" customFormat="1" ht="12" customHeight="1">
      <c r="A13" s="17">
        <v>12</v>
      </c>
      <c r="B13" s="18" t="s">
        <v>737</v>
      </c>
      <c r="C13" s="19" t="s">
        <v>763</v>
      </c>
      <c r="D13" s="19" t="s">
        <v>764</v>
      </c>
      <c r="E13" s="19" t="s">
        <v>765</v>
      </c>
      <c r="F13" s="20" t="s">
        <v>766</v>
      </c>
      <c r="G13" s="20" t="s">
        <v>756</v>
      </c>
      <c r="H13" s="20" t="s">
        <v>711</v>
      </c>
      <c r="I13" s="20" t="s">
        <v>711</v>
      </c>
      <c r="J13" s="27" t="s">
        <v>757</v>
      </c>
      <c r="K13" s="27"/>
      <c r="L13" s="29"/>
    </row>
    <row r="14" spans="1:13" s="11" customFormat="1" ht="12" customHeight="1">
      <c r="A14" s="21"/>
      <c r="B14" s="21"/>
      <c r="C14" s="21"/>
      <c r="D14" s="21"/>
      <c r="E14" s="22"/>
      <c r="F14" s="23" t="s">
        <v>767</v>
      </c>
      <c r="G14" s="22"/>
      <c r="H14" s="21"/>
      <c r="I14" s="21"/>
      <c r="J14" s="21"/>
      <c r="K14" s="21"/>
      <c r="L14" s="21"/>
    </row>
    <row r="15" spans="1:13" s="11" customFormat="1" ht="12" customHeight="1">
      <c r="A15" s="21"/>
      <c r="B15" s="21"/>
      <c r="C15" s="21"/>
      <c r="D15" s="21"/>
      <c r="E15" s="22"/>
      <c r="F15" s="23" t="s">
        <v>768</v>
      </c>
      <c r="G15" s="22"/>
      <c r="H15" s="21"/>
      <c r="I15" s="21"/>
      <c r="J15" s="21"/>
      <c r="K15" s="21"/>
      <c r="L15" s="21"/>
    </row>
    <row r="16" spans="1:13" s="11" customFormat="1" ht="12" customHeight="1">
      <c r="A16" s="21"/>
      <c r="B16" s="21"/>
      <c r="C16" s="21"/>
      <c r="D16" s="21"/>
      <c r="E16" s="23"/>
      <c r="F16" s="23" t="s">
        <v>769</v>
      </c>
      <c r="G16" s="22"/>
      <c r="H16" s="21"/>
      <c r="I16" s="21"/>
      <c r="J16" s="21"/>
      <c r="K16" s="21"/>
      <c r="L16" s="21"/>
    </row>
    <row r="17" spans="1:12">
      <c r="A17" s="24"/>
      <c r="B17" s="24"/>
      <c r="C17" s="24"/>
      <c r="D17" s="24"/>
      <c r="E17" s="25"/>
      <c r="F17" s="25"/>
      <c r="G17" s="25"/>
      <c r="H17" s="24"/>
      <c r="I17" s="24"/>
      <c r="J17" s="24"/>
      <c r="K17" s="24"/>
      <c r="L17" s="24"/>
    </row>
    <row r="18" spans="1:12">
      <c r="A18" s="24"/>
      <c r="B18" s="24"/>
      <c r="C18" s="24"/>
      <c r="D18" s="24"/>
      <c r="E18" s="25"/>
      <c r="F18" s="25"/>
      <c r="G18" s="25"/>
      <c r="H18" s="24"/>
      <c r="I18" s="24"/>
      <c r="J18" s="24"/>
      <c r="K18" s="24"/>
      <c r="L18" s="24"/>
    </row>
    <row r="19" spans="1:12">
      <c r="A19" s="24"/>
      <c r="B19" s="24"/>
      <c r="C19" s="24"/>
      <c r="D19" s="24"/>
      <c r="E19" s="25"/>
      <c r="F19" s="25"/>
      <c r="G19" s="25"/>
      <c r="H19" s="24"/>
      <c r="I19" s="24"/>
      <c r="J19" s="24"/>
      <c r="K19" s="24"/>
      <c r="L19" s="24"/>
    </row>
    <row r="20" spans="1:12">
      <c r="A20" s="24"/>
      <c r="B20" s="24"/>
      <c r="C20" s="24"/>
      <c r="D20" s="24"/>
      <c r="E20" s="25"/>
      <c r="F20" s="25"/>
      <c r="G20" s="25"/>
      <c r="H20" s="24"/>
      <c r="I20" s="24"/>
      <c r="J20" s="24"/>
      <c r="K20" s="24"/>
      <c r="L20" s="24"/>
    </row>
    <row r="21" spans="1:12">
      <c r="A21" s="24"/>
      <c r="B21" s="24"/>
      <c r="C21" s="24"/>
      <c r="D21" s="24"/>
      <c r="E21" s="25"/>
      <c r="F21" s="25"/>
      <c r="G21" s="25"/>
      <c r="H21" s="24"/>
      <c r="I21" s="24"/>
      <c r="J21" s="24"/>
      <c r="K21" s="24"/>
      <c r="L21" s="24"/>
    </row>
    <row r="22" spans="1:12">
      <c r="A22" s="24"/>
      <c r="B22" s="24"/>
      <c r="C22" s="25"/>
      <c r="D22" s="25"/>
      <c r="E22" s="25"/>
      <c r="F22" s="25"/>
      <c r="G22" s="25"/>
      <c r="H22" s="24"/>
      <c r="I22" s="24"/>
      <c r="J22" s="24"/>
      <c r="K22" s="24"/>
      <c r="L22" s="24"/>
    </row>
    <row r="23" spans="1:12">
      <c r="A23" s="24"/>
      <c r="B23" s="24"/>
      <c r="C23" s="25"/>
      <c r="D23" s="25"/>
      <c r="E23" s="25"/>
      <c r="F23" s="25"/>
      <c r="G23" s="25"/>
      <c r="H23" s="24"/>
      <c r="I23" s="24"/>
      <c r="J23" s="24"/>
      <c r="K23" s="24"/>
      <c r="L23" s="24"/>
    </row>
    <row r="24" spans="1:12">
      <c r="A24" s="24"/>
      <c r="B24" s="24"/>
      <c r="C24" s="25"/>
      <c r="D24" s="25"/>
      <c r="E24" s="25"/>
      <c r="F24" s="25"/>
      <c r="G24" s="25"/>
      <c r="H24" s="24"/>
      <c r="I24" s="24"/>
      <c r="J24" s="24"/>
      <c r="K24" s="24"/>
      <c r="L24" s="24"/>
    </row>
    <row r="25" spans="1:12">
      <c r="A25" s="24"/>
      <c r="B25" s="24"/>
      <c r="C25" s="25"/>
      <c r="D25" s="25"/>
      <c r="E25" s="25"/>
      <c r="F25" s="25"/>
      <c r="G25" s="25"/>
      <c r="H25" s="24"/>
      <c r="I25" s="24"/>
      <c r="J25" s="24"/>
      <c r="K25" s="24"/>
      <c r="L25" s="24"/>
    </row>
    <row r="26" spans="1:12">
      <c r="A26" s="24"/>
      <c r="B26" s="24"/>
      <c r="C26" s="25"/>
      <c r="D26" s="25"/>
      <c r="E26" s="25"/>
      <c r="F26" s="25"/>
      <c r="G26" s="25"/>
      <c r="H26" s="24"/>
      <c r="I26" s="24"/>
      <c r="J26" s="24"/>
      <c r="K26" s="24"/>
      <c r="L26" s="24"/>
    </row>
    <row r="27" spans="1:12">
      <c r="A27" s="24"/>
      <c r="B27" s="24"/>
      <c r="C27" s="25"/>
      <c r="D27" s="25"/>
      <c r="E27" s="25"/>
      <c r="F27" s="25"/>
      <c r="G27" s="25"/>
      <c r="H27" s="24"/>
      <c r="I27" s="24"/>
      <c r="J27" s="24"/>
      <c r="K27" s="24"/>
      <c r="L27" s="24"/>
    </row>
    <row r="28" spans="1:12">
      <c r="A28" s="24"/>
      <c r="B28" s="24"/>
      <c r="C28" s="25"/>
      <c r="D28" s="25"/>
      <c r="E28" s="25"/>
      <c r="F28" s="25"/>
      <c r="G28" s="25"/>
      <c r="H28" s="24"/>
      <c r="I28" s="24"/>
      <c r="J28" s="24"/>
      <c r="K28" s="24"/>
      <c r="L28" s="24"/>
    </row>
    <row r="29" spans="1:12">
      <c r="A29" s="24"/>
      <c r="B29" s="24"/>
      <c r="C29" s="25"/>
      <c r="D29" s="25"/>
      <c r="E29" s="25"/>
      <c r="F29" s="25"/>
      <c r="G29" s="25"/>
      <c r="H29" s="24"/>
      <c r="I29" s="24"/>
      <c r="J29" s="24"/>
      <c r="K29" s="24"/>
      <c r="L29" s="24"/>
    </row>
    <row r="30" spans="1:12">
      <c r="A30" s="24"/>
      <c r="B30" s="24"/>
      <c r="C30" s="25"/>
      <c r="D30" s="25"/>
      <c r="E30" s="25"/>
      <c r="F30" s="25"/>
      <c r="G30" s="25"/>
      <c r="H30" s="24"/>
      <c r="I30" s="24"/>
      <c r="J30" s="24"/>
      <c r="K30" s="24"/>
      <c r="L30" s="24"/>
    </row>
    <row r="31" spans="1:12">
      <c r="A31" s="24"/>
      <c r="B31" s="24"/>
      <c r="C31" s="25"/>
      <c r="D31" s="25"/>
      <c r="E31" s="25"/>
      <c r="F31" s="25"/>
      <c r="G31" s="25"/>
      <c r="H31" s="24"/>
      <c r="I31" s="24"/>
      <c r="J31" s="24"/>
      <c r="K31" s="24"/>
      <c r="L31" s="24"/>
    </row>
    <row r="32" spans="1:12">
      <c r="A32" s="24"/>
      <c r="B32" s="24"/>
      <c r="C32" s="25"/>
      <c r="D32" s="25"/>
      <c r="E32" s="25"/>
      <c r="F32" s="25"/>
      <c r="G32" s="25"/>
      <c r="H32" s="24"/>
      <c r="I32" s="24"/>
      <c r="J32" s="24"/>
      <c r="K32" s="24"/>
      <c r="L32" s="24"/>
    </row>
    <row r="33" spans="1:12">
      <c r="A33" s="24"/>
      <c r="B33" s="24"/>
      <c r="C33" s="25"/>
      <c r="D33" s="25"/>
      <c r="E33" s="25"/>
      <c r="F33" s="25"/>
      <c r="G33" s="25"/>
      <c r="H33" s="24"/>
      <c r="I33" s="24"/>
      <c r="J33" s="24"/>
      <c r="K33" s="24"/>
      <c r="L33" s="24"/>
    </row>
    <row r="34" spans="1:12">
      <c r="A34" s="24"/>
      <c r="B34" s="24"/>
      <c r="C34" s="25"/>
      <c r="D34" s="25"/>
      <c r="E34" s="25"/>
      <c r="F34" s="25"/>
      <c r="G34" s="25"/>
      <c r="H34" s="24"/>
      <c r="I34" s="24"/>
      <c r="J34" s="24"/>
      <c r="K34" s="24"/>
      <c r="L34" s="24"/>
    </row>
    <row r="35" spans="1:12">
      <c r="A35" s="24"/>
      <c r="B35" s="24"/>
      <c r="C35" s="25"/>
      <c r="D35" s="25"/>
      <c r="E35" s="25"/>
      <c r="F35" s="25"/>
      <c r="G35" s="25"/>
      <c r="H35" s="24"/>
      <c r="I35" s="24"/>
      <c r="J35" s="24"/>
      <c r="K35" s="24"/>
      <c r="L35" s="24"/>
    </row>
    <row r="36" spans="1:12">
      <c r="A36" s="24"/>
      <c r="B36" s="24"/>
      <c r="C36" s="25"/>
      <c r="D36" s="25"/>
      <c r="E36" s="25"/>
      <c r="F36" s="25"/>
      <c r="G36" s="25"/>
      <c r="H36" s="24"/>
      <c r="I36" s="24"/>
      <c r="J36" s="24"/>
      <c r="K36" s="24"/>
      <c r="L36" s="24"/>
    </row>
    <row r="37" spans="1:12">
      <c r="A37" s="24"/>
      <c r="B37" s="24"/>
      <c r="C37" s="25"/>
      <c r="D37" s="25"/>
      <c r="E37" s="25"/>
      <c r="F37" s="25"/>
      <c r="G37" s="25"/>
      <c r="H37" s="24"/>
      <c r="I37" s="24"/>
      <c r="J37" s="24"/>
      <c r="K37" s="24"/>
      <c r="L37" s="24"/>
    </row>
    <row r="38" spans="1:12">
      <c r="A38" s="24"/>
      <c r="B38" s="24"/>
      <c r="C38" s="25"/>
      <c r="D38" s="25"/>
      <c r="E38" s="25"/>
      <c r="F38" s="25"/>
      <c r="G38" s="25"/>
      <c r="H38" s="24"/>
      <c r="I38" s="24"/>
      <c r="J38" s="24"/>
      <c r="K38" s="24"/>
      <c r="L38" s="24"/>
    </row>
    <row r="39" spans="1:12">
      <c r="A39" s="24"/>
      <c r="B39" s="24"/>
      <c r="C39" s="24"/>
      <c r="D39" s="24"/>
      <c r="E39" s="25"/>
      <c r="F39" s="25"/>
      <c r="G39" s="25"/>
      <c r="H39" s="24"/>
      <c r="I39" s="24"/>
      <c r="J39" s="24"/>
      <c r="K39" s="24"/>
      <c r="L39" s="24"/>
    </row>
    <row r="40" spans="1:12">
      <c r="A40" s="24"/>
      <c r="B40" s="24"/>
      <c r="C40" s="24"/>
      <c r="D40" s="24"/>
      <c r="E40" s="25"/>
      <c r="F40" s="25"/>
      <c r="G40" s="25"/>
      <c r="H40" s="24"/>
      <c r="I40" s="24"/>
      <c r="J40" s="24"/>
      <c r="K40" s="24"/>
      <c r="L40" s="24"/>
    </row>
    <row r="41" spans="1:12">
      <c r="A41" s="24"/>
      <c r="B41" s="24"/>
      <c r="C41" s="24"/>
      <c r="D41" s="24"/>
      <c r="E41" s="25"/>
      <c r="F41" s="25"/>
      <c r="G41" s="25"/>
      <c r="H41" s="24"/>
      <c r="I41" s="24"/>
      <c r="J41" s="24"/>
      <c r="K41" s="24"/>
      <c r="L41" s="24"/>
    </row>
    <row r="42" spans="1:12">
      <c r="A42" s="24"/>
      <c r="B42" s="24"/>
      <c r="C42" s="24"/>
      <c r="D42" s="24"/>
      <c r="E42" s="25"/>
      <c r="F42" s="25"/>
      <c r="G42" s="25"/>
      <c r="H42" s="24"/>
      <c r="I42" s="24"/>
      <c r="J42" s="24"/>
      <c r="K42" s="24"/>
      <c r="L42" s="24"/>
    </row>
    <row r="43" spans="1:12">
      <c r="A43" s="24"/>
      <c r="B43" s="24"/>
      <c r="C43" s="24"/>
      <c r="D43" s="24"/>
      <c r="E43" s="25"/>
      <c r="F43" s="25"/>
      <c r="G43" s="25"/>
      <c r="H43" s="24"/>
      <c r="I43" s="24"/>
      <c r="J43" s="24"/>
      <c r="K43" s="24"/>
      <c r="L43" s="24"/>
    </row>
    <row r="44" spans="1:12">
      <c r="A44" s="24"/>
      <c r="B44" s="24"/>
      <c r="C44" s="24"/>
      <c r="D44" s="24"/>
      <c r="E44" s="25"/>
      <c r="F44" s="25"/>
      <c r="G44" s="25"/>
      <c r="H44" s="24"/>
      <c r="I44" s="24"/>
      <c r="J44" s="24"/>
      <c r="K44" s="24"/>
      <c r="L44" s="24"/>
    </row>
    <row r="45" spans="1:12">
      <c r="A45" s="24"/>
      <c r="B45" s="24"/>
      <c r="C45" s="24"/>
      <c r="D45" s="24"/>
      <c r="E45" s="25"/>
      <c r="F45" s="25"/>
      <c r="G45" s="25"/>
      <c r="H45" s="24"/>
      <c r="I45" s="24"/>
      <c r="J45" s="24"/>
      <c r="K45" s="24"/>
      <c r="L45" s="24"/>
    </row>
    <row r="46" spans="1:12">
      <c r="A46" s="24"/>
      <c r="B46" s="24"/>
      <c r="C46" s="24"/>
      <c r="D46" s="24"/>
      <c r="E46" s="25"/>
      <c r="F46" s="25"/>
      <c r="G46" s="25"/>
      <c r="H46" s="24"/>
      <c r="I46" s="24"/>
      <c r="J46" s="24"/>
      <c r="K46" s="24"/>
      <c r="L46" s="24"/>
    </row>
    <row r="47" spans="1:12">
      <c r="A47" s="24"/>
      <c r="B47" s="24"/>
      <c r="C47" s="24"/>
      <c r="D47" s="24"/>
      <c r="E47" s="25"/>
      <c r="F47" s="25"/>
      <c r="G47" s="25"/>
      <c r="H47" s="24"/>
      <c r="I47" s="24"/>
      <c r="J47" s="24"/>
      <c r="K47" s="24"/>
      <c r="L47" s="24"/>
    </row>
    <row r="48" spans="1:12">
      <c r="A48" s="24"/>
      <c r="B48" s="24"/>
      <c r="C48" s="24"/>
      <c r="D48" s="24"/>
      <c r="E48" s="25"/>
      <c r="F48" s="25"/>
      <c r="G48" s="25"/>
      <c r="H48" s="24"/>
      <c r="I48" s="24"/>
      <c r="J48" s="24"/>
      <c r="K48" s="24"/>
      <c r="L48" s="24"/>
    </row>
    <row r="49" spans="1:12">
      <c r="A49" s="24"/>
      <c r="B49" s="24"/>
      <c r="C49" s="24"/>
      <c r="D49" s="24"/>
      <c r="E49" s="25"/>
      <c r="F49" s="25"/>
      <c r="G49" s="25"/>
      <c r="H49" s="24"/>
      <c r="I49" s="24"/>
      <c r="J49" s="24"/>
      <c r="K49" s="24"/>
      <c r="L49" s="24"/>
    </row>
    <row r="50" spans="1:12">
      <c r="A50" s="24"/>
      <c r="B50" s="24"/>
      <c r="C50" s="24"/>
      <c r="D50" s="24"/>
      <c r="E50" s="25"/>
      <c r="F50" s="25"/>
      <c r="G50" s="25"/>
      <c r="H50" s="24"/>
      <c r="I50" s="24"/>
      <c r="J50" s="24"/>
      <c r="K50" s="24"/>
      <c r="L50" s="24"/>
    </row>
    <row r="51" spans="1:12">
      <c r="A51" s="24"/>
      <c r="B51" s="24"/>
      <c r="C51" s="24"/>
      <c r="D51" s="24"/>
      <c r="E51" s="25"/>
      <c r="F51" s="25"/>
      <c r="G51" s="25"/>
      <c r="H51" s="24"/>
      <c r="I51" s="24"/>
      <c r="J51" s="24"/>
      <c r="K51" s="24"/>
      <c r="L51" s="24"/>
    </row>
    <row r="52" spans="1:12">
      <c r="A52" s="24"/>
      <c r="B52" s="24"/>
      <c r="C52" s="24"/>
      <c r="D52" s="24"/>
      <c r="E52" s="25"/>
      <c r="F52" s="25"/>
      <c r="G52" s="25"/>
      <c r="H52" s="24"/>
      <c r="I52" s="24"/>
      <c r="J52" s="24"/>
      <c r="K52" s="24"/>
      <c r="L52" s="24"/>
    </row>
    <row r="53" spans="1:12">
      <c r="A53" s="24"/>
      <c r="B53" s="24"/>
      <c r="C53" s="24"/>
      <c r="D53" s="24"/>
      <c r="E53" s="25"/>
      <c r="F53" s="25"/>
      <c r="G53" s="25"/>
      <c r="H53" s="24"/>
      <c r="I53" s="24"/>
      <c r="J53" s="24"/>
      <c r="K53" s="24"/>
      <c r="L53" s="24"/>
    </row>
    <row r="54" spans="1:12">
      <c r="A54" s="24"/>
      <c r="B54" s="24"/>
      <c r="C54" s="24"/>
      <c r="D54" s="24"/>
      <c r="E54" s="25"/>
      <c r="F54" s="25"/>
      <c r="G54" s="25"/>
      <c r="H54" s="24"/>
      <c r="I54" s="24"/>
      <c r="J54" s="24"/>
      <c r="K54" s="24"/>
      <c r="L54" s="24"/>
    </row>
    <row r="55" spans="1:12">
      <c r="A55" s="24"/>
      <c r="B55" s="24"/>
      <c r="C55" s="24"/>
      <c r="D55" s="24"/>
      <c r="E55" s="25"/>
      <c r="F55" s="25"/>
      <c r="G55" s="25"/>
      <c r="H55" s="24"/>
      <c r="I55" s="24"/>
      <c r="J55" s="24"/>
      <c r="K55" s="24"/>
      <c r="L55" s="24"/>
    </row>
    <row r="56" spans="1:12">
      <c r="A56" s="24"/>
      <c r="B56" s="24"/>
      <c r="C56" s="24"/>
      <c r="D56" s="24"/>
      <c r="E56" s="25"/>
      <c r="F56" s="25"/>
      <c r="G56" s="25"/>
      <c r="H56" s="24"/>
      <c r="I56" s="24"/>
      <c r="J56" s="24"/>
      <c r="K56" s="24"/>
      <c r="L56" s="24"/>
    </row>
    <row r="57" spans="1:12">
      <c r="A57" s="24"/>
      <c r="B57" s="24"/>
      <c r="C57" s="24"/>
      <c r="D57" s="24"/>
      <c r="E57" s="25"/>
      <c r="F57" s="25"/>
      <c r="G57" s="25"/>
      <c r="H57" s="24"/>
      <c r="I57" s="24"/>
      <c r="J57" s="24"/>
      <c r="K57" s="24"/>
      <c r="L57" s="24"/>
    </row>
    <row r="58" spans="1:12">
      <c r="A58" s="24"/>
      <c r="B58" s="24"/>
      <c r="C58" s="24"/>
      <c r="D58" s="24"/>
      <c r="E58" s="25"/>
      <c r="F58" s="25"/>
      <c r="G58" s="25"/>
      <c r="H58" s="24"/>
      <c r="I58" s="24"/>
      <c r="J58" s="24"/>
      <c r="K58" s="24"/>
      <c r="L58" s="24"/>
    </row>
    <row r="59" spans="1:12">
      <c r="A59" s="24"/>
      <c r="B59" s="24"/>
      <c r="C59" s="24"/>
      <c r="D59" s="24"/>
      <c r="E59" s="25"/>
      <c r="F59" s="25"/>
      <c r="G59" s="25"/>
      <c r="H59" s="24"/>
      <c r="I59" s="24"/>
      <c r="J59" s="24"/>
      <c r="K59" s="24"/>
      <c r="L59" s="24"/>
    </row>
    <row r="60" spans="1:12">
      <c r="A60" s="24"/>
      <c r="B60" s="24"/>
      <c r="C60" s="24"/>
      <c r="D60" s="24"/>
      <c r="E60" s="25"/>
      <c r="F60" s="25"/>
      <c r="G60" s="25"/>
      <c r="H60" s="24"/>
      <c r="I60" s="24"/>
      <c r="J60" s="24"/>
      <c r="K60" s="24"/>
      <c r="L60" s="24"/>
    </row>
    <row r="61" spans="1:12">
      <c r="A61" s="24"/>
      <c r="B61" s="24"/>
      <c r="C61" s="24"/>
      <c r="D61" s="24"/>
      <c r="E61" s="25"/>
      <c r="F61" s="25"/>
      <c r="G61" s="25"/>
      <c r="H61" s="24"/>
      <c r="I61" s="24"/>
      <c r="J61" s="24"/>
      <c r="K61" s="24"/>
      <c r="L61" s="24"/>
    </row>
    <row r="62" spans="1:12">
      <c r="A62" s="24"/>
      <c r="B62" s="24"/>
      <c r="C62" s="24"/>
      <c r="D62" s="24"/>
      <c r="E62" s="25"/>
      <c r="F62" s="25"/>
      <c r="G62" s="25"/>
      <c r="H62" s="24"/>
      <c r="I62" s="24"/>
      <c r="J62" s="24"/>
      <c r="K62" s="24"/>
      <c r="L62" s="24"/>
    </row>
    <row r="63" spans="1:12">
      <c r="A63" s="24"/>
      <c r="B63" s="24"/>
      <c r="C63" s="24"/>
      <c r="D63" s="24"/>
      <c r="E63" s="25"/>
      <c r="F63" s="25"/>
      <c r="G63" s="25"/>
      <c r="H63" s="24"/>
      <c r="I63" s="24"/>
      <c r="J63" s="24"/>
      <c r="K63" s="24"/>
      <c r="L63" s="24"/>
    </row>
    <row r="64" spans="1:12">
      <c r="A64" s="24"/>
      <c r="B64" s="24"/>
      <c r="C64" s="24"/>
      <c r="D64" s="24"/>
      <c r="E64" s="25"/>
      <c r="F64" s="25"/>
      <c r="G64" s="25"/>
      <c r="H64" s="24"/>
      <c r="I64" s="24"/>
      <c r="J64" s="24"/>
      <c r="K64" s="24"/>
      <c r="L64" s="24"/>
    </row>
    <row r="65" spans="1:12">
      <c r="A65" s="24"/>
      <c r="B65" s="24"/>
      <c r="C65" s="24"/>
      <c r="D65" s="24"/>
      <c r="E65" s="25"/>
      <c r="F65" s="25"/>
      <c r="G65" s="25"/>
      <c r="H65" s="24"/>
      <c r="I65" s="24"/>
      <c r="J65" s="24"/>
      <c r="K65" s="24"/>
      <c r="L65" s="24"/>
    </row>
    <row r="66" spans="1:12">
      <c r="A66" s="24"/>
      <c r="B66" s="24"/>
      <c r="C66" s="24"/>
      <c r="D66" s="24"/>
      <c r="E66" s="25"/>
      <c r="F66" s="25"/>
      <c r="G66" s="25"/>
      <c r="H66" s="24"/>
      <c r="I66" s="24"/>
      <c r="J66" s="24"/>
      <c r="K66" s="24"/>
      <c r="L66" s="24"/>
    </row>
    <row r="67" spans="1:12">
      <c r="A67" s="24"/>
      <c r="B67" s="24"/>
      <c r="C67" s="24"/>
      <c r="D67" s="24"/>
      <c r="E67" s="25"/>
      <c r="F67" s="25"/>
      <c r="G67" s="25"/>
      <c r="H67" s="24"/>
      <c r="I67" s="24"/>
      <c r="J67" s="24"/>
      <c r="K67" s="24"/>
      <c r="L67" s="24"/>
    </row>
    <row r="68" spans="1:12">
      <c r="A68" s="24"/>
      <c r="B68" s="24"/>
      <c r="C68" s="24"/>
      <c r="D68" s="24"/>
      <c r="E68" s="25"/>
      <c r="F68" s="25"/>
      <c r="G68" s="25"/>
      <c r="H68" s="24"/>
      <c r="I68" s="24"/>
      <c r="J68" s="24"/>
      <c r="K68" s="24"/>
      <c r="L68" s="24"/>
    </row>
    <row r="69" spans="1:12">
      <c r="A69" s="24"/>
      <c r="B69" s="24"/>
      <c r="C69" s="24"/>
      <c r="D69" s="24"/>
      <c r="E69" s="25"/>
      <c r="F69" s="25"/>
      <c r="G69" s="25"/>
      <c r="H69" s="24"/>
      <c r="I69" s="24"/>
      <c r="J69" s="24"/>
      <c r="K69" s="24"/>
      <c r="L69" s="24"/>
    </row>
    <row r="70" spans="1:12">
      <c r="A70" s="24"/>
      <c r="B70" s="24"/>
      <c r="C70" s="24"/>
      <c r="D70" s="24"/>
      <c r="E70" s="25"/>
      <c r="F70" s="25"/>
      <c r="G70" s="25"/>
      <c r="H70" s="24"/>
      <c r="I70" s="24"/>
      <c r="J70" s="24"/>
      <c r="K70" s="24"/>
      <c r="L70" s="24"/>
    </row>
    <row r="71" spans="1:12">
      <c r="A71" s="24"/>
      <c r="B71" s="24"/>
      <c r="C71" s="24"/>
      <c r="D71" s="24"/>
      <c r="E71" s="25"/>
      <c r="F71" s="25"/>
      <c r="G71" s="25"/>
      <c r="H71" s="24"/>
      <c r="I71" s="24"/>
      <c r="J71" s="24"/>
      <c r="K71" s="24"/>
      <c r="L71" s="24"/>
    </row>
    <row r="72" spans="1:12">
      <c r="A72" s="24"/>
      <c r="B72" s="24"/>
      <c r="C72" s="24"/>
      <c r="D72" s="24"/>
      <c r="E72" s="25"/>
      <c r="F72" s="25"/>
      <c r="G72" s="25"/>
      <c r="H72" s="24"/>
      <c r="I72" s="24"/>
      <c r="J72" s="24"/>
      <c r="K72" s="24"/>
      <c r="L72" s="24"/>
    </row>
    <row r="73" spans="1:12">
      <c r="A73" s="24"/>
      <c r="B73" s="24"/>
      <c r="C73" s="24"/>
      <c r="D73" s="24"/>
      <c r="E73" s="25"/>
      <c r="F73" s="25"/>
      <c r="G73" s="25"/>
      <c r="H73" s="24"/>
      <c r="I73" s="24"/>
      <c r="J73" s="24"/>
      <c r="K73" s="24"/>
      <c r="L73" s="24"/>
    </row>
    <row r="74" spans="1:12">
      <c r="A74" s="24"/>
      <c r="B74" s="24"/>
      <c r="C74" s="24"/>
      <c r="D74" s="24"/>
      <c r="E74" s="25"/>
      <c r="F74" s="25"/>
      <c r="G74" s="25"/>
      <c r="H74" s="24"/>
      <c r="I74" s="24"/>
      <c r="J74" s="24"/>
      <c r="K74" s="24"/>
      <c r="L74" s="24"/>
    </row>
    <row r="75" spans="1:12">
      <c r="A75" s="24"/>
      <c r="B75" s="24"/>
      <c r="C75" s="24"/>
      <c r="D75" s="24"/>
      <c r="E75" s="25"/>
      <c r="F75" s="25"/>
      <c r="G75" s="25"/>
      <c r="H75" s="24"/>
      <c r="I75" s="24"/>
      <c r="J75" s="24"/>
      <c r="K75" s="24"/>
      <c r="L75" s="24"/>
    </row>
    <row r="76" spans="1:12">
      <c r="A76" s="24"/>
      <c r="B76" s="24"/>
      <c r="C76" s="24"/>
      <c r="D76" s="24"/>
      <c r="E76" s="25"/>
      <c r="F76" s="25"/>
      <c r="G76" s="25"/>
      <c r="H76" s="24"/>
      <c r="I76" s="24"/>
      <c r="J76" s="24"/>
      <c r="K76" s="24"/>
      <c r="L76" s="24"/>
    </row>
    <row r="77" spans="1:12">
      <c r="A77" s="24"/>
      <c r="B77" s="24"/>
      <c r="C77" s="24"/>
      <c r="D77" s="24"/>
      <c r="E77" s="25"/>
      <c r="F77" s="25"/>
      <c r="G77" s="25"/>
      <c r="H77" s="24"/>
      <c r="I77" s="24"/>
      <c r="J77" s="24"/>
      <c r="K77" s="24"/>
      <c r="L77" s="24"/>
    </row>
    <row r="78" spans="1:12">
      <c r="A78" s="24"/>
      <c r="B78" s="24"/>
      <c r="C78" s="24"/>
      <c r="D78" s="24"/>
      <c r="E78" s="25"/>
      <c r="F78" s="25"/>
      <c r="G78" s="25"/>
      <c r="H78" s="24"/>
      <c r="I78" s="24"/>
      <c r="J78" s="24"/>
      <c r="K78" s="24"/>
      <c r="L78" s="24"/>
    </row>
    <row r="79" spans="1:12">
      <c r="A79" s="24"/>
      <c r="B79" s="24"/>
      <c r="C79" s="24"/>
      <c r="D79" s="24"/>
      <c r="E79" s="25"/>
      <c r="F79" s="25"/>
      <c r="G79" s="25"/>
      <c r="H79" s="24"/>
      <c r="I79" s="24"/>
      <c r="J79" s="24"/>
      <c r="K79" s="24"/>
      <c r="L79" s="24"/>
    </row>
    <row r="80" spans="1:12">
      <c r="A80" s="24"/>
      <c r="B80" s="24"/>
      <c r="C80" s="24"/>
      <c r="D80" s="24"/>
      <c r="E80" s="25"/>
      <c r="F80" s="25"/>
      <c r="G80" s="25"/>
      <c r="H80" s="24"/>
      <c r="I80" s="24"/>
      <c r="J80" s="24"/>
      <c r="K80" s="24"/>
      <c r="L80" s="24"/>
    </row>
    <row r="81" spans="1:12">
      <c r="A81" s="24"/>
      <c r="B81" s="24"/>
      <c r="C81" s="24"/>
      <c r="D81" s="24"/>
      <c r="E81" s="25"/>
      <c r="F81" s="25"/>
      <c r="G81" s="25"/>
      <c r="H81" s="24"/>
      <c r="I81" s="24"/>
      <c r="J81" s="24"/>
      <c r="K81" s="24"/>
      <c r="L81" s="24"/>
    </row>
    <row r="82" spans="1:12">
      <c r="A82" s="24"/>
      <c r="B82" s="24"/>
      <c r="C82" s="24"/>
      <c r="D82" s="24"/>
      <c r="E82" s="25"/>
      <c r="F82" s="25"/>
      <c r="G82" s="25"/>
      <c r="H82" s="24"/>
      <c r="I82" s="24"/>
      <c r="J82" s="24"/>
      <c r="K82" s="24"/>
      <c r="L82" s="24"/>
    </row>
    <row r="83" spans="1:12">
      <c r="A83" s="24"/>
      <c r="B83" s="24"/>
      <c r="C83" s="24"/>
      <c r="D83" s="24"/>
      <c r="E83" s="25"/>
      <c r="F83" s="25"/>
      <c r="G83" s="25"/>
      <c r="H83" s="24"/>
      <c r="I83" s="24"/>
      <c r="J83" s="24"/>
      <c r="K83" s="24"/>
      <c r="L83" s="24"/>
    </row>
    <row r="84" spans="1:12">
      <c r="A84" s="24"/>
      <c r="B84" s="24"/>
      <c r="C84" s="24"/>
      <c r="D84" s="24"/>
      <c r="E84" s="25"/>
      <c r="F84" s="25"/>
      <c r="G84" s="25"/>
      <c r="H84" s="24"/>
      <c r="I84" s="24"/>
      <c r="J84" s="24"/>
      <c r="K84" s="24"/>
      <c r="L84" s="24"/>
    </row>
    <row r="85" spans="1:12">
      <c r="A85" s="24"/>
      <c r="B85" s="24"/>
      <c r="C85" s="24"/>
      <c r="D85" s="24"/>
      <c r="E85" s="25"/>
      <c r="F85" s="25"/>
      <c r="G85" s="25"/>
      <c r="H85" s="24"/>
      <c r="I85" s="24"/>
      <c r="J85" s="24"/>
      <c r="K85" s="24"/>
      <c r="L85" s="24"/>
    </row>
    <row r="86" spans="1:12">
      <c r="A86" s="24"/>
      <c r="B86" s="24"/>
      <c r="C86" s="24"/>
      <c r="D86" s="24"/>
      <c r="E86" s="25"/>
      <c r="F86" s="25"/>
      <c r="G86" s="25"/>
      <c r="H86" s="24"/>
      <c r="I86" s="24"/>
      <c r="J86" s="24"/>
      <c r="K86" s="24"/>
      <c r="L86" s="24"/>
    </row>
    <row r="87" spans="1:12">
      <c r="A87" s="24"/>
      <c r="B87" s="24"/>
      <c r="C87" s="24"/>
      <c r="D87" s="24"/>
      <c r="E87" s="25"/>
      <c r="F87" s="25"/>
      <c r="G87" s="25"/>
      <c r="H87" s="24"/>
      <c r="I87" s="24"/>
      <c r="J87" s="24"/>
      <c r="K87" s="24"/>
      <c r="L87" s="24"/>
    </row>
    <row r="88" spans="1:12">
      <c r="A88" s="24"/>
      <c r="B88" s="24"/>
      <c r="C88" s="24"/>
      <c r="D88" s="24"/>
      <c r="E88" s="25"/>
      <c r="F88" s="25"/>
      <c r="G88" s="25"/>
      <c r="H88" s="24"/>
      <c r="I88" s="24"/>
      <c r="J88" s="24"/>
      <c r="K88" s="24"/>
      <c r="L88" s="24"/>
    </row>
    <row r="89" spans="1:12">
      <c r="A89" s="24"/>
      <c r="B89" s="24"/>
      <c r="C89" s="24"/>
      <c r="D89" s="24"/>
      <c r="E89" s="25"/>
      <c r="F89" s="25"/>
      <c r="G89" s="25"/>
      <c r="H89" s="24"/>
      <c r="I89" s="24"/>
      <c r="J89" s="24"/>
      <c r="K89" s="24"/>
      <c r="L89" s="24"/>
    </row>
    <row r="90" spans="1:12">
      <c r="A90" s="24"/>
      <c r="B90" s="24"/>
      <c r="C90" s="24"/>
      <c r="D90" s="24"/>
      <c r="E90" s="25"/>
      <c r="F90" s="25"/>
      <c r="G90" s="25"/>
      <c r="H90" s="24"/>
      <c r="I90" s="24"/>
      <c r="J90" s="24"/>
      <c r="K90" s="24"/>
      <c r="L90" s="24"/>
    </row>
    <row r="91" spans="1:12">
      <c r="A91" s="24"/>
      <c r="B91" s="24"/>
      <c r="C91" s="24"/>
      <c r="D91" s="24"/>
      <c r="E91" s="25"/>
      <c r="F91" s="25"/>
      <c r="G91" s="25"/>
      <c r="H91" s="24"/>
      <c r="I91" s="24"/>
      <c r="J91" s="24"/>
      <c r="K91" s="24"/>
      <c r="L91" s="24"/>
    </row>
    <row r="92" spans="1:12">
      <c r="A92" s="24"/>
      <c r="B92" s="24"/>
      <c r="C92" s="24"/>
      <c r="D92" s="24"/>
      <c r="E92" s="25"/>
      <c r="F92" s="25"/>
      <c r="G92" s="25"/>
      <c r="H92" s="24"/>
      <c r="I92" s="24"/>
      <c r="J92" s="24"/>
      <c r="K92" s="24"/>
      <c r="L92" s="24"/>
    </row>
    <row r="93" spans="1:12">
      <c r="A93" s="24"/>
      <c r="B93" s="24"/>
      <c r="C93" s="24"/>
      <c r="D93" s="24"/>
      <c r="E93" s="25"/>
      <c r="F93" s="25"/>
      <c r="G93" s="25"/>
      <c r="H93" s="24"/>
      <c r="I93" s="24"/>
      <c r="J93" s="24"/>
      <c r="K93" s="24"/>
      <c r="L93" s="24"/>
    </row>
    <row r="94" spans="1:12">
      <c r="A94" s="24"/>
      <c r="B94" s="24"/>
      <c r="C94" s="24"/>
      <c r="D94" s="24"/>
      <c r="E94" s="25"/>
      <c r="F94" s="25"/>
      <c r="G94" s="25"/>
      <c r="H94" s="24"/>
      <c r="I94" s="24"/>
      <c r="J94" s="24"/>
      <c r="K94" s="24"/>
      <c r="L94" s="24"/>
    </row>
    <row r="95" spans="1:12">
      <c r="A95" s="24"/>
      <c r="B95" s="24"/>
      <c r="C95" s="24"/>
      <c r="D95" s="24"/>
      <c r="E95" s="25"/>
      <c r="F95" s="25"/>
      <c r="G95" s="25"/>
      <c r="H95" s="24"/>
      <c r="I95" s="24"/>
      <c r="J95" s="24"/>
      <c r="K95" s="24"/>
      <c r="L95" s="24"/>
    </row>
    <row r="96" spans="1:12">
      <c r="A96" s="24"/>
      <c r="B96" s="24"/>
      <c r="C96" s="24"/>
      <c r="D96" s="24"/>
      <c r="E96" s="25"/>
      <c r="F96" s="25"/>
      <c r="G96" s="25"/>
      <c r="H96" s="24"/>
      <c r="I96" s="24"/>
      <c r="J96" s="24"/>
      <c r="K96" s="24"/>
      <c r="L96" s="24"/>
    </row>
    <row r="97" spans="1:12">
      <c r="A97" s="24"/>
      <c r="B97" s="24"/>
      <c r="C97" s="24"/>
      <c r="D97" s="24"/>
      <c r="E97" s="25"/>
      <c r="F97" s="25"/>
      <c r="G97" s="25"/>
      <c r="H97" s="24"/>
      <c r="I97" s="24"/>
      <c r="J97" s="24"/>
      <c r="K97" s="24"/>
      <c r="L97" s="24"/>
    </row>
    <row r="98" spans="1:12">
      <c r="A98" s="24"/>
      <c r="B98" s="24"/>
      <c r="C98" s="24"/>
      <c r="D98" s="24"/>
      <c r="E98" s="25"/>
      <c r="F98" s="25"/>
      <c r="G98" s="25"/>
      <c r="H98" s="24"/>
      <c r="I98" s="24"/>
      <c r="J98" s="24"/>
      <c r="K98" s="24"/>
      <c r="L98" s="24"/>
    </row>
    <row r="99" spans="1:12">
      <c r="A99" s="24"/>
      <c r="B99" s="24"/>
      <c r="C99" s="24"/>
      <c r="D99" s="24"/>
      <c r="E99" s="25"/>
      <c r="F99" s="25"/>
      <c r="G99" s="25"/>
      <c r="H99" s="24"/>
      <c r="I99" s="24"/>
      <c r="J99" s="24"/>
      <c r="K99" s="24"/>
      <c r="L99" s="24"/>
    </row>
    <row r="100" spans="1:12">
      <c r="A100" s="24"/>
      <c r="B100" s="24"/>
      <c r="C100" s="24"/>
      <c r="D100" s="24"/>
      <c r="E100" s="25"/>
      <c r="F100" s="25"/>
      <c r="G100" s="25"/>
      <c r="H100" s="24"/>
      <c r="I100" s="24"/>
      <c r="J100" s="24"/>
      <c r="K100" s="24"/>
      <c r="L100" s="24"/>
    </row>
    <row r="101" spans="1:12">
      <c r="A101" s="24"/>
      <c r="B101" s="24"/>
      <c r="C101" s="24"/>
      <c r="D101" s="24"/>
      <c r="E101" s="25"/>
      <c r="F101" s="25"/>
      <c r="G101" s="25"/>
      <c r="H101" s="24"/>
      <c r="I101" s="24"/>
      <c r="J101" s="24"/>
      <c r="K101" s="24"/>
      <c r="L101" s="24"/>
    </row>
    <row r="102" spans="1:12">
      <c r="A102" s="24"/>
      <c r="B102" s="24"/>
      <c r="C102" s="24"/>
      <c r="D102" s="24"/>
      <c r="E102" s="25"/>
      <c r="F102" s="25"/>
      <c r="G102" s="25"/>
      <c r="H102" s="24"/>
      <c r="I102" s="24"/>
      <c r="J102" s="24"/>
      <c r="K102" s="24"/>
      <c r="L102" s="24"/>
    </row>
    <row r="103" spans="1:12">
      <c r="A103" s="24"/>
      <c r="B103" s="24"/>
      <c r="C103" s="24"/>
      <c r="D103" s="24"/>
      <c r="E103" s="25"/>
      <c r="F103" s="25"/>
      <c r="G103" s="25"/>
      <c r="H103" s="24"/>
      <c r="I103" s="24"/>
      <c r="J103" s="24"/>
      <c r="K103" s="24"/>
      <c r="L103" s="24"/>
    </row>
    <row r="104" spans="1:12">
      <c r="A104" s="24"/>
      <c r="B104" s="24"/>
      <c r="C104" s="24"/>
      <c r="D104" s="24"/>
      <c r="E104" s="25"/>
      <c r="F104" s="25"/>
      <c r="G104" s="25"/>
      <c r="H104" s="24"/>
      <c r="I104" s="24"/>
      <c r="J104" s="24"/>
      <c r="K104" s="24"/>
      <c r="L104" s="24"/>
    </row>
    <row r="105" spans="1:12">
      <c r="A105" s="24"/>
      <c r="B105" s="24"/>
      <c r="C105" s="24"/>
      <c r="D105" s="24"/>
      <c r="E105" s="25"/>
      <c r="F105" s="25"/>
      <c r="G105" s="25"/>
      <c r="H105" s="24"/>
      <c r="I105" s="24"/>
      <c r="J105" s="24"/>
      <c r="K105" s="24"/>
      <c r="L105" s="24"/>
    </row>
    <row r="106" spans="1:12">
      <c r="A106" s="24"/>
      <c r="B106" s="24"/>
      <c r="C106" s="24"/>
      <c r="D106" s="24"/>
      <c r="E106" s="25"/>
      <c r="F106" s="25"/>
      <c r="G106" s="25"/>
      <c r="H106" s="24"/>
      <c r="I106" s="24"/>
      <c r="J106" s="24"/>
      <c r="K106" s="24"/>
      <c r="L106" s="24"/>
    </row>
    <row r="107" spans="1:12">
      <c r="A107" s="24"/>
      <c r="B107" s="24"/>
      <c r="C107" s="24"/>
      <c r="D107" s="24"/>
      <c r="E107" s="25"/>
      <c r="F107" s="25"/>
      <c r="G107" s="25"/>
      <c r="H107" s="24"/>
      <c r="I107" s="24"/>
      <c r="J107" s="24"/>
      <c r="K107" s="24"/>
      <c r="L107" s="24"/>
    </row>
    <row r="108" spans="1:12">
      <c r="A108" s="24"/>
      <c r="B108" s="24"/>
      <c r="C108" s="24"/>
      <c r="D108" s="24"/>
      <c r="E108" s="25"/>
      <c r="F108" s="25"/>
      <c r="G108" s="25"/>
      <c r="H108" s="24"/>
      <c r="I108" s="24"/>
      <c r="J108" s="24"/>
      <c r="K108" s="24"/>
      <c r="L108" s="24"/>
    </row>
    <row r="109" spans="1:12">
      <c r="A109" s="24"/>
      <c r="B109" s="24"/>
      <c r="C109" s="24"/>
      <c r="D109" s="24"/>
      <c r="E109" s="25"/>
      <c r="F109" s="25"/>
      <c r="G109" s="25"/>
      <c r="H109" s="24"/>
      <c r="I109" s="24"/>
      <c r="J109" s="24"/>
      <c r="K109" s="24"/>
      <c r="L109" s="24"/>
    </row>
    <row r="110" spans="1:12">
      <c r="A110" s="24"/>
      <c r="B110" s="24"/>
      <c r="C110" s="24"/>
      <c r="D110" s="24"/>
      <c r="E110" s="25"/>
      <c r="F110" s="25"/>
      <c r="G110" s="25"/>
      <c r="H110" s="24"/>
      <c r="I110" s="24"/>
      <c r="J110" s="24"/>
      <c r="K110" s="24"/>
      <c r="L110" s="24"/>
    </row>
    <row r="111" spans="1:12">
      <c r="A111" s="24"/>
      <c r="B111" s="24"/>
      <c r="C111" s="24"/>
      <c r="D111" s="24"/>
      <c r="E111" s="25"/>
      <c r="F111" s="25"/>
      <c r="G111" s="25"/>
      <c r="H111" s="24"/>
      <c r="I111" s="24"/>
      <c r="J111" s="24"/>
      <c r="K111" s="24"/>
      <c r="L111" s="24"/>
    </row>
    <row r="112" spans="1:12">
      <c r="A112" s="24"/>
      <c r="B112" s="24"/>
      <c r="C112" s="24"/>
      <c r="D112" s="24"/>
      <c r="E112" s="25"/>
      <c r="F112" s="25"/>
      <c r="G112" s="25"/>
      <c r="H112" s="24"/>
      <c r="I112" s="24"/>
      <c r="J112" s="24"/>
      <c r="K112" s="24"/>
      <c r="L112" s="24"/>
    </row>
    <row r="113" spans="1:12">
      <c r="A113" s="24"/>
      <c r="B113" s="24"/>
      <c r="C113" s="24"/>
      <c r="D113" s="24"/>
      <c r="E113" s="25"/>
      <c r="F113" s="25"/>
      <c r="G113" s="25"/>
      <c r="H113" s="24"/>
      <c r="I113" s="24"/>
      <c r="J113" s="24"/>
      <c r="K113" s="24"/>
      <c r="L113" s="24"/>
    </row>
    <row r="114" spans="1:12">
      <c r="A114" s="24"/>
      <c r="B114" s="24"/>
      <c r="C114" s="24"/>
      <c r="D114" s="24"/>
      <c r="E114" s="25"/>
      <c r="F114" s="25"/>
      <c r="G114" s="25"/>
      <c r="H114" s="24"/>
      <c r="I114" s="24"/>
      <c r="J114" s="24"/>
      <c r="K114" s="24"/>
      <c r="L114" s="24"/>
    </row>
    <row r="115" spans="1:12">
      <c r="A115" s="24"/>
      <c r="B115" s="24"/>
      <c r="C115" s="24"/>
      <c r="D115" s="24"/>
      <c r="E115" s="25"/>
      <c r="F115" s="25"/>
      <c r="G115" s="25"/>
      <c r="H115" s="24"/>
      <c r="I115" s="24"/>
      <c r="J115" s="24"/>
      <c r="K115" s="24"/>
      <c r="L115" s="24"/>
    </row>
    <row r="116" spans="1:12">
      <c r="A116" s="24"/>
      <c r="B116" s="24"/>
      <c r="C116" s="24"/>
      <c r="D116" s="24"/>
      <c r="E116" s="25"/>
      <c r="F116" s="25"/>
      <c r="G116" s="25"/>
      <c r="H116" s="24"/>
      <c r="I116" s="24"/>
      <c r="J116" s="24"/>
      <c r="K116" s="24"/>
      <c r="L116" s="24"/>
    </row>
    <row r="117" spans="1:12">
      <c r="A117" s="24"/>
      <c r="B117" s="24"/>
      <c r="C117" s="24"/>
      <c r="D117" s="24"/>
      <c r="E117" s="25"/>
      <c r="F117" s="25"/>
      <c r="G117" s="25"/>
      <c r="H117" s="24"/>
      <c r="I117" s="24"/>
      <c r="J117" s="24"/>
      <c r="K117" s="24"/>
      <c r="L117" s="24"/>
    </row>
    <row r="118" spans="1:12">
      <c r="A118" s="24"/>
      <c r="B118" s="24"/>
      <c r="C118" s="24"/>
      <c r="D118" s="24"/>
      <c r="E118" s="25"/>
      <c r="F118" s="25"/>
      <c r="G118" s="25"/>
      <c r="H118" s="24"/>
      <c r="I118" s="24"/>
      <c r="J118" s="24"/>
      <c r="K118" s="24"/>
      <c r="L118" s="24"/>
    </row>
    <row r="119" spans="1:12">
      <c r="A119" s="24"/>
      <c r="B119" s="24"/>
      <c r="C119" s="24"/>
      <c r="D119" s="24"/>
      <c r="E119" s="25"/>
      <c r="F119" s="25"/>
      <c r="G119" s="25"/>
      <c r="H119" s="24"/>
      <c r="I119" s="24"/>
      <c r="J119" s="24"/>
      <c r="K119" s="24"/>
      <c r="L119" s="24"/>
    </row>
    <row r="120" spans="1:12">
      <c r="A120" s="24"/>
      <c r="B120" s="24"/>
      <c r="C120" s="24"/>
      <c r="D120" s="24"/>
      <c r="E120" s="25"/>
      <c r="F120" s="25"/>
      <c r="G120" s="25"/>
      <c r="H120" s="24"/>
      <c r="I120" s="24"/>
      <c r="J120" s="24"/>
      <c r="K120" s="24"/>
      <c r="L120" s="24"/>
    </row>
    <row r="121" spans="1:12">
      <c r="A121" s="24"/>
      <c r="B121" s="24"/>
      <c r="C121" s="24"/>
      <c r="D121" s="24"/>
      <c r="E121" s="25"/>
      <c r="F121" s="25"/>
      <c r="G121" s="25"/>
      <c r="H121" s="24"/>
      <c r="I121" s="24"/>
      <c r="J121" s="24"/>
      <c r="K121" s="24"/>
      <c r="L121" s="24"/>
    </row>
    <row r="122" spans="1:12">
      <c r="A122" s="24"/>
      <c r="B122" s="24"/>
      <c r="C122" s="24"/>
      <c r="D122" s="24"/>
      <c r="E122" s="25"/>
      <c r="F122" s="25"/>
      <c r="G122" s="25"/>
      <c r="H122" s="24"/>
      <c r="I122" s="24"/>
      <c r="J122" s="24"/>
      <c r="K122" s="24"/>
      <c r="L122" s="24"/>
    </row>
    <row r="123" spans="1:12">
      <c r="A123" s="24"/>
      <c r="B123" s="24"/>
      <c r="C123" s="24"/>
      <c r="D123" s="24"/>
      <c r="E123" s="25"/>
      <c r="F123" s="25"/>
      <c r="G123" s="25"/>
      <c r="H123" s="24"/>
      <c r="I123" s="24"/>
      <c r="J123" s="24"/>
      <c r="K123" s="24"/>
      <c r="L123" s="24"/>
    </row>
    <row r="124" spans="1:12">
      <c r="A124" s="24"/>
      <c r="B124" s="24"/>
      <c r="C124" s="24"/>
      <c r="D124" s="24"/>
      <c r="E124" s="25"/>
      <c r="F124" s="25"/>
      <c r="G124" s="25"/>
      <c r="H124" s="24"/>
      <c r="I124" s="24"/>
      <c r="J124" s="24"/>
      <c r="K124" s="24"/>
      <c r="L124" s="24"/>
    </row>
    <row r="125" spans="1:12">
      <c r="A125" s="24"/>
      <c r="B125" s="24"/>
      <c r="C125" s="24"/>
      <c r="D125" s="24"/>
      <c r="E125" s="25"/>
      <c r="F125" s="25"/>
      <c r="G125" s="25"/>
      <c r="H125" s="24"/>
      <c r="I125" s="24"/>
      <c r="J125" s="24"/>
      <c r="K125" s="24"/>
      <c r="L125" s="24"/>
    </row>
    <row r="126" spans="1:12">
      <c r="A126" s="24"/>
      <c r="B126" s="24"/>
      <c r="C126" s="24"/>
      <c r="D126" s="24"/>
      <c r="E126" s="25"/>
      <c r="F126" s="25"/>
      <c r="G126" s="25"/>
      <c r="H126" s="24"/>
      <c r="I126" s="24"/>
      <c r="J126" s="24"/>
      <c r="K126" s="24"/>
      <c r="L126" s="24"/>
    </row>
    <row r="127" spans="1:12">
      <c r="A127" s="24"/>
      <c r="B127" s="24"/>
      <c r="C127" s="24"/>
      <c r="D127" s="24"/>
      <c r="E127" s="25"/>
      <c r="F127" s="25"/>
      <c r="G127" s="25"/>
      <c r="H127" s="24"/>
      <c r="I127" s="24"/>
      <c r="J127" s="24"/>
      <c r="K127" s="24"/>
      <c r="L127" s="24"/>
    </row>
    <row r="128" spans="1:12">
      <c r="A128" s="24"/>
      <c r="B128" s="24"/>
      <c r="C128" s="24"/>
      <c r="D128" s="24"/>
      <c r="E128" s="25"/>
      <c r="F128" s="25"/>
      <c r="G128" s="25"/>
      <c r="H128" s="24"/>
      <c r="I128" s="24"/>
      <c r="J128" s="24"/>
      <c r="K128" s="24"/>
      <c r="L128" s="24"/>
    </row>
    <row r="129" spans="1:12">
      <c r="A129" s="24"/>
      <c r="B129" s="24"/>
      <c r="C129" s="24"/>
      <c r="D129" s="24"/>
      <c r="E129" s="25"/>
      <c r="F129" s="25"/>
      <c r="G129" s="25"/>
      <c r="H129" s="24"/>
      <c r="I129" s="24"/>
      <c r="J129" s="24"/>
      <c r="K129" s="24"/>
      <c r="L129" s="24"/>
    </row>
    <row r="130" spans="1:12">
      <c r="A130" s="24"/>
      <c r="B130" s="24"/>
      <c r="C130" s="24"/>
      <c r="D130" s="24"/>
      <c r="E130" s="25"/>
      <c r="F130" s="25"/>
      <c r="G130" s="25"/>
      <c r="H130" s="24"/>
      <c r="I130" s="24"/>
      <c r="J130" s="24"/>
      <c r="K130" s="24"/>
      <c r="L130" s="24"/>
    </row>
    <row r="131" spans="1:12">
      <c r="A131" s="24"/>
      <c r="B131" s="24"/>
      <c r="C131" s="24"/>
      <c r="D131" s="24"/>
      <c r="E131" s="25"/>
      <c r="F131" s="25"/>
      <c r="G131" s="25"/>
      <c r="H131" s="24"/>
      <c r="I131" s="24"/>
      <c r="J131" s="24"/>
      <c r="K131" s="24"/>
      <c r="L131" s="24"/>
    </row>
    <row r="132" spans="1:12">
      <c r="A132" s="24"/>
      <c r="B132" s="24"/>
      <c r="C132" s="24"/>
      <c r="D132" s="24"/>
      <c r="E132" s="25"/>
      <c r="F132" s="25"/>
      <c r="G132" s="25"/>
      <c r="H132" s="24"/>
      <c r="I132" s="24"/>
      <c r="J132" s="24"/>
      <c r="K132" s="24"/>
      <c r="L132" s="24"/>
    </row>
    <row r="133" spans="1:12">
      <c r="A133" s="24"/>
      <c r="B133" s="24"/>
      <c r="C133" s="24"/>
      <c r="D133" s="24"/>
      <c r="E133" s="25"/>
      <c r="F133" s="25"/>
      <c r="G133" s="25"/>
      <c r="H133" s="24"/>
      <c r="I133" s="24"/>
      <c r="J133" s="24"/>
      <c r="K133" s="24"/>
      <c r="L133" s="24"/>
    </row>
    <row r="134" spans="1:12">
      <c r="A134" s="24"/>
      <c r="B134" s="24"/>
      <c r="C134" s="24"/>
      <c r="D134" s="24"/>
      <c r="E134" s="25"/>
      <c r="F134" s="25"/>
      <c r="G134" s="25"/>
      <c r="H134" s="24"/>
      <c r="I134" s="24"/>
      <c r="J134" s="24"/>
      <c r="K134" s="24"/>
      <c r="L134" s="24"/>
    </row>
    <row r="135" spans="1:12">
      <c r="A135" s="24"/>
      <c r="B135" s="24"/>
      <c r="C135" s="24"/>
      <c r="D135" s="24"/>
      <c r="E135" s="25"/>
      <c r="F135" s="25"/>
      <c r="G135" s="25"/>
      <c r="H135" s="24"/>
      <c r="I135" s="24"/>
      <c r="J135" s="24"/>
      <c r="K135" s="24"/>
      <c r="L135" s="24"/>
    </row>
    <row r="136" spans="1:12">
      <c r="A136" s="24"/>
      <c r="B136" s="24"/>
      <c r="C136" s="24"/>
      <c r="D136" s="24"/>
      <c r="E136" s="25"/>
      <c r="F136" s="25"/>
      <c r="G136" s="25"/>
      <c r="H136" s="24"/>
      <c r="I136" s="24"/>
      <c r="J136" s="24"/>
      <c r="K136" s="24"/>
      <c r="L136" s="24"/>
    </row>
    <row r="137" spans="1:12">
      <c r="A137" s="24"/>
      <c r="B137" s="24"/>
      <c r="C137" s="24"/>
      <c r="D137" s="24"/>
      <c r="E137" s="25"/>
      <c r="F137" s="25"/>
      <c r="G137" s="25"/>
      <c r="H137" s="24"/>
      <c r="I137" s="24"/>
      <c r="J137" s="24"/>
      <c r="K137" s="24"/>
      <c r="L137" s="24"/>
    </row>
    <row r="138" spans="1:12">
      <c r="A138" s="24"/>
      <c r="B138" s="24"/>
      <c r="C138" s="24"/>
      <c r="D138" s="24"/>
      <c r="E138" s="25"/>
      <c r="F138" s="25"/>
      <c r="G138" s="25"/>
      <c r="H138" s="24"/>
      <c r="I138" s="24"/>
      <c r="J138" s="24"/>
      <c r="K138" s="24"/>
      <c r="L138" s="24"/>
    </row>
    <row r="139" spans="1:12">
      <c r="A139" s="24"/>
      <c r="B139" s="24"/>
      <c r="C139" s="24"/>
      <c r="D139" s="24"/>
      <c r="E139" s="25"/>
      <c r="F139" s="25"/>
      <c r="G139" s="25"/>
      <c r="H139" s="24"/>
      <c r="I139" s="24"/>
      <c r="J139" s="24"/>
      <c r="K139" s="24"/>
      <c r="L139" s="24"/>
    </row>
    <row r="140" spans="1:12">
      <c r="A140" s="24"/>
      <c r="B140" s="24"/>
      <c r="C140" s="24"/>
      <c r="D140" s="24"/>
      <c r="E140" s="25"/>
      <c r="F140" s="25"/>
      <c r="G140" s="25"/>
      <c r="H140" s="24"/>
      <c r="I140" s="24"/>
      <c r="J140" s="24"/>
      <c r="K140" s="24"/>
      <c r="L140" s="24"/>
    </row>
    <row r="141" spans="1:12">
      <c r="A141" s="24"/>
      <c r="B141" s="24"/>
      <c r="C141" s="24"/>
      <c r="D141" s="24"/>
      <c r="E141" s="25"/>
      <c r="F141" s="25"/>
      <c r="G141" s="25"/>
      <c r="H141" s="24"/>
      <c r="I141" s="24"/>
      <c r="J141" s="24"/>
      <c r="K141" s="24"/>
      <c r="L141" s="24"/>
    </row>
    <row r="142" spans="1:12">
      <c r="A142" s="24"/>
      <c r="B142" s="24"/>
      <c r="C142" s="24"/>
      <c r="D142" s="24"/>
      <c r="E142" s="25"/>
      <c r="F142" s="25"/>
      <c r="G142" s="25"/>
      <c r="H142" s="24"/>
      <c r="I142" s="24"/>
      <c r="J142" s="24"/>
      <c r="K142" s="24"/>
      <c r="L142" s="24"/>
    </row>
    <row r="143" spans="1:12">
      <c r="A143" s="24"/>
      <c r="B143" s="24"/>
      <c r="C143" s="24"/>
      <c r="D143" s="24"/>
      <c r="E143" s="25"/>
      <c r="F143" s="25"/>
      <c r="G143" s="25"/>
      <c r="H143" s="24"/>
      <c r="I143" s="24"/>
      <c r="J143" s="24"/>
      <c r="K143" s="24"/>
      <c r="L143" s="24"/>
    </row>
    <row r="144" spans="1:12">
      <c r="A144" s="24"/>
      <c r="B144" s="24"/>
      <c r="C144" s="24"/>
      <c r="D144" s="24"/>
      <c r="E144" s="25"/>
      <c r="F144" s="25"/>
      <c r="G144" s="25"/>
      <c r="H144" s="24"/>
      <c r="I144" s="24"/>
      <c r="J144" s="24"/>
      <c r="K144" s="24"/>
      <c r="L144" s="24"/>
    </row>
    <row r="145" spans="1:12">
      <c r="A145" s="24"/>
      <c r="B145" s="24"/>
      <c r="C145" s="24"/>
      <c r="D145" s="24"/>
      <c r="E145" s="25"/>
      <c r="F145" s="25"/>
      <c r="G145" s="25"/>
      <c r="H145" s="24"/>
      <c r="I145" s="24"/>
      <c r="J145" s="24"/>
      <c r="K145" s="24"/>
      <c r="L145" s="24"/>
    </row>
    <row r="146" spans="1:12">
      <c r="A146" s="24"/>
      <c r="B146" s="24"/>
      <c r="C146" s="24"/>
      <c r="D146" s="24"/>
      <c r="E146" s="25"/>
      <c r="F146" s="25"/>
      <c r="G146" s="25"/>
      <c r="H146" s="24"/>
      <c r="I146" s="24"/>
      <c r="J146" s="24"/>
      <c r="K146" s="24"/>
      <c r="L146" s="24"/>
    </row>
    <row r="147" spans="1:12">
      <c r="A147" s="24"/>
      <c r="B147" s="24"/>
      <c r="C147" s="24"/>
      <c r="D147" s="24"/>
      <c r="E147" s="25"/>
      <c r="F147" s="25"/>
      <c r="G147" s="25"/>
      <c r="H147" s="24"/>
      <c r="I147" s="24"/>
      <c r="J147" s="24"/>
      <c r="K147" s="24"/>
      <c r="L147" s="24"/>
    </row>
    <row r="148" spans="1:12">
      <c r="A148" s="24"/>
      <c r="B148" s="24"/>
      <c r="C148" s="24"/>
      <c r="D148" s="24"/>
      <c r="E148" s="25"/>
      <c r="F148" s="25"/>
      <c r="G148" s="25"/>
      <c r="H148" s="24"/>
      <c r="I148" s="24"/>
      <c r="J148" s="24"/>
      <c r="K148" s="24"/>
      <c r="L148" s="24"/>
    </row>
    <row r="149" spans="1:12">
      <c r="A149" s="24"/>
      <c r="B149" s="24"/>
      <c r="C149" s="24"/>
      <c r="D149" s="24"/>
      <c r="E149" s="25"/>
      <c r="F149" s="25"/>
      <c r="G149" s="25"/>
      <c r="H149" s="24"/>
      <c r="I149" s="24"/>
      <c r="J149" s="24"/>
      <c r="K149" s="24"/>
      <c r="L149" s="24"/>
    </row>
    <row r="150" spans="1:12">
      <c r="A150" s="24"/>
      <c r="B150" s="24"/>
      <c r="C150" s="24"/>
      <c r="D150" s="24"/>
      <c r="E150" s="25"/>
      <c r="F150" s="25"/>
      <c r="G150" s="25"/>
      <c r="H150" s="24"/>
      <c r="I150" s="24"/>
      <c r="J150" s="24"/>
      <c r="K150" s="24"/>
      <c r="L150" s="24"/>
    </row>
    <row r="151" spans="1:12">
      <c r="A151" s="24"/>
      <c r="B151" s="24"/>
      <c r="C151" s="24"/>
      <c r="D151" s="24"/>
      <c r="E151" s="25"/>
      <c r="F151" s="25"/>
      <c r="G151" s="25"/>
      <c r="H151" s="24"/>
      <c r="I151" s="24"/>
      <c r="J151" s="24"/>
      <c r="K151" s="24"/>
      <c r="L151" s="24"/>
    </row>
    <row r="152" spans="1:12">
      <c r="A152" s="24"/>
      <c r="B152" s="24"/>
      <c r="C152" s="24"/>
      <c r="D152" s="24"/>
      <c r="E152" s="25"/>
      <c r="F152" s="25"/>
      <c r="G152" s="25"/>
      <c r="H152" s="24"/>
      <c r="I152" s="24"/>
      <c r="J152" s="24"/>
      <c r="K152" s="24"/>
      <c r="L152" s="24"/>
    </row>
    <row r="153" spans="1:12">
      <c r="A153" s="24"/>
      <c r="B153" s="24"/>
      <c r="C153" s="24"/>
      <c r="D153" s="24"/>
      <c r="E153" s="25"/>
      <c r="F153" s="25"/>
      <c r="G153" s="25"/>
      <c r="H153" s="24"/>
      <c r="I153" s="24"/>
      <c r="J153" s="24"/>
      <c r="K153" s="24"/>
      <c r="L153" s="24"/>
    </row>
    <row r="154" spans="1:12">
      <c r="A154" s="24"/>
      <c r="B154" s="24"/>
      <c r="C154" s="24"/>
      <c r="D154" s="24"/>
      <c r="E154" s="25"/>
      <c r="F154" s="25"/>
      <c r="G154" s="25"/>
      <c r="H154" s="24"/>
      <c r="I154" s="24"/>
      <c r="J154" s="24"/>
      <c r="K154" s="24"/>
      <c r="L154" s="24"/>
    </row>
    <row r="155" spans="1:12">
      <c r="A155" s="24"/>
      <c r="B155" s="24"/>
      <c r="C155" s="24"/>
      <c r="D155" s="24"/>
      <c r="E155" s="25"/>
      <c r="F155" s="25"/>
      <c r="G155" s="25"/>
      <c r="H155" s="24"/>
      <c r="I155" s="24"/>
      <c r="J155" s="24"/>
      <c r="K155" s="24"/>
      <c r="L155" s="24"/>
    </row>
    <row r="156" spans="1:12">
      <c r="A156" s="24"/>
      <c r="B156" s="24"/>
      <c r="C156" s="24"/>
      <c r="D156" s="24"/>
      <c r="E156" s="25"/>
      <c r="F156" s="25"/>
      <c r="G156" s="25"/>
      <c r="H156" s="24"/>
      <c r="I156" s="24"/>
      <c r="J156" s="24"/>
      <c r="K156" s="24"/>
      <c r="L156" s="24"/>
    </row>
    <row r="157" spans="1:12">
      <c r="A157" s="24"/>
      <c r="B157" s="24"/>
      <c r="C157" s="24"/>
      <c r="D157" s="24"/>
      <c r="E157" s="25"/>
      <c r="F157" s="25"/>
      <c r="G157" s="25"/>
      <c r="H157" s="24"/>
      <c r="I157" s="24"/>
      <c r="J157" s="24"/>
      <c r="K157" s="24"/>
      <c r="L157" s="24"/>
    </row>
    <row r="158" spans="1:12">
      <c r="A158" s="24"/>
      <c r="B158" s="24"/>
      <c r="C158" s="24"/>
      <c r="D158" s="24"/>
      <c r="E158" s="25"/>
      <c r="F158" s="25"/>
      <c r="G158" s="25"/>
      <c r="H158" s="24"/>
      <c r="I158" s="24"/>
      <c r="J158" s="24"/>
      <c r="K158" s="24"/>
      <c r="L158" s="24"/>
    </row>
    <row r="159" spans="1:12">
      <c r="A159" s="24"/>
      <c r="B159" s="24"/>
      <c r="C159" s="24"/>
      <c r="D159" s="24"/>
      <c r="E159" s="25"/>
      <c r="F159" s="25"/>
      <c r="G159" s="25"/>
      <c r="H159" s="24"/>
      <c r="I159" s="24"/>
      <c r="J159" s="24"/>
      <c r="K159" s="24"/>
      <c r="L159" s="24"/>
    </row>
    <row r="160" spans="1:12">
      <c r="A160" s="24"/>
      <c r="B160" s="24"/>
      <c r="C160" s="24"/>
      <c r="D160" s="24"/>
      <c r="E160" s="25"/>
      <c r="F160" s="25"/>
      <c r="G160" s="25"/>
      <c r="H160" s="24"/>
      <c r="I160" s="24"/>
      <c r="J160" s="24"/>
      <c r="K160" s="24"/>
      <c r="L160" s="24"/>
    </row>
    <row r="161" spans="1:12">
      <c r="A161" s="24"/>
      <c r="B161" s="24"/>
      <c r="C161" s="24"/>
      <c r="D161" s="24"/>
      <c r="E161" s="25"/>
      <c r="F161" s="25"/>
      <c r="G161" s="25"/>
      <c r="H161" s="24"/>
      <c r="I161" s="24"/>
      <c r="J161" s="24"/>
      <c r="K161" s="24"/>
      <c r="L161" s="24"/>
    </row>
    <row r="162" spans="1:12">
      <c r="A162" s="24"/>
      <c r="B162" s="24"/>
      <c r="C162" s="24"/>
      <c r="D162" s="24"/>
      <c r="E162" s="25"/>
      <c r="F162" s="25"/>
      <c r="G162" s="25"/>
      <c r="H162" s="24"/>
      <c r="I162" s="24"/>
      <c r="J162" s="24"/>
      <c r="K162" s="24"/>
      <c r="L162" s="24"/>
    </row>
    <row r="163" spans="1:12">
      <c r="A163" s="24"/>
      <c r="B163" s="24"/>
      <c r="C163" s="24"/>
      <c r="D163" s="24"/>
      <c r="E163" s="25"/>
      <c r="F163" s="25"/>
      <c r="G163" s="25"/>
      <c r="H163" s="24"/>
      <c r="I163" s="24"/>
      <c r="J163" s="24"/>
      <c r="K163" s="24"/>
      <c r="L163" s="24"/>
    </row>
    <row r="164" spans="1:12">
      <c r="A164" s="24"/>
      <c r="B164" s="24"/>
      <c r="C164" s="24"/>
      <c r="D164" s="24"/>
      <c r="E164" s="25"/>
      <c r="F164" s="25"/>
      <c r="G164" s="25"/>
      <c r="H164" s="24"/>
      <c r="I164" s="24"/>
      <c r="J164" s="24"/>
      <c r="K164" s="24"/>
      <c r="L164" s="24"/>
    </row>
    <row r="165" spans="1:12">
      <c r="A165" s="24"/>
      <c r="B165" s="24"/>
      <c r="C165" s="24"/>
      <c r="D165" s="24"/>
      <c r="E165" s="25"/>
      <c r="F165" s="25"/>
      <c r="G165" s="25"/>
      <c r="H165" s="24"/>
      <c r="I165" s="24"/>
      <c r="J165" s="24"/>
      <c r="K165" s="24"/>
      <c r="L165" s="24"/>
    </row>
    <row r="166" spans="1:12">
      <c r="A166" s="24"/>
      <c r="B166" s="24"/>
      <c r="C166" s="24"/>
      <c r="D166" s="24"/>
      <c r="E166" s="25"/>
      <c r="F166" s="25"/>
      <c r="G166" s="25"/>
      <c r="H166" s="24"/>
      <c r="I166" s="24"/>
      <c r="J166" s="24"/>
      <c r="K166" s="24"/>
      <c r="L166" s="24"/>
    </row>
    <row r="167" spans="1:12">
      <c r="A167" s="24"/>
      <c r="B167" s="24"/>
      <c r="C167" s="24"/>
      <c r="D167" s="24"/>
      <c r="E167" s="25"/>
      <c r="F167" s="25"/>
      <c r="G167" s="25"/>
      <c r="H167" s="24"/>
      <c r="I167" s="24"/>
      <c r="J167" s="24"/>
      <c r="K167" s="24"/>
      <c r="L167" s="24"/>
    </row>
    <row r="168" spans="1:12">
      <c r="A168" s="24"/>
      <c r="B168" s="24"/>
      <c r="C168" s="24"/>
      <c r="D168" s="24"/>
      <c r="E168" s="25"/>
      <c r="F168" s="25"/>
      <c r="G168" s="25"/>
      <c r="H168" s="24"/>
      <c r="I168" s="24"/>
      <c r="J168" s="24"/>
      <c r="K168" s="24"/>
      <c r="L168" s="24"/>
    </row>
    <row r="169" spans="1:12">
      <c r="A169" s="24"/>
      <c r="B169" s="24"/>
      <c r="C169" s="24"/>
      <c r="D169" s="24"/>
      <c r="E169" s="25"/>
      <c r="F169" s="25"/>
      <c r="G169" s="25"/>
      <c r="H169" s="24"/>
      <c r="I169" s="24"/>
      <c r="J169" s="24"/>
      <c r="K169" s="24"/>
      <c r="L169" s="24"/>
    </row>
    <row r="170" spans="1:12">
      <c r="A170" s="24"/>
      <c r="B170" s="24"/>
      <c r="C170" s="24"/>
      <c r="D170" s="24"/>
      <c r="E170" s="25"/>
      <c r="F170" s="25"/>
      <c r="G170" s="25"/>
      <c r="H170" s="24"/>
      <c r="I170" s="24"/>
      <c r="J170" s="24"/>
      <c r="K170" s="24"/>
      <c r="L170" s="24"/>
    </row>
    <row r="171" spans="1:12">
      <c r="A171" s="24"/>
      <c r="B171" s="24"/>
      <c r="C171" s="24"/>
      <c r="D171" s="24"/>
      <c r="E171" s="25"/>
      <c r="F171" s="25"/>
      <c r="G171" s="25"/>
      <c r="H171" s="24"/>
      <c r="I171" s="24"/>
      <c r="J171" s="24"/>
      <c r="K171" s="24"/>
      <c r="L171" s="24"/>
    </row>
    <row r="172" spans="1:12">
      <c r="A172" s="24"/>
      <c r="B172" s="24"/>
      <c r="C172" s="24"/>
      <c r="D172" s="24"/>
      <c r="E172" s="25"/>
      <c r="F172" s="25"/>
      <c r="G172" s="25"/>
      <c r="H172" s="24"/>
      <c r="I172" s="24"/>
      <c r="J172" s="24"/>
      <c r="K172" s="24"/>
      <c r="L172" s="24"/>
    </row>
  </sheetData>
  <mergeCells count="2">
    <mergeCell ref="M6:M7"/>
    <mergeCell ref="M10:M11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AA4C-C7B8-4380-871B-E457A92079A4}">
  <dimension ref="A1:L35"/>
  <sheetViews>
    <sheetView tabSelected="1" zoomScale="85" zoomScaleNormal="85" workbookViewId="0">
      <selection activeCell="G42" sqref="G42"/>
    </sheetView>
  </sheetViews>
  <sheetFormatPr defaultColWidth="10" defaultRowHeight="15" customHeight="1"/>
  <cols>
    <col min="1" max="1" width="36.5546875" style="184" customWidth="1"/>
    <col min="2" max="2" width="9.33203125" style="184" customWidth="1"/>
    <col min="3" max="3" width="9.88671875" style="184" customWidth="1"/>
    <col min="4" max="4" width="13.77734375" style="184" customWidth="1"/>
    <col min="5" max="5" width="16" style="184" customWidth="1"/>
    <col min="6" max="6" width="25.109375" style="184" customWidth="1"/>
    <col min="7" max="7" width="20.21875" style="184" customWidth="1"/>
    <col min="8" max="8" width="20.109375" style="184" customWidth="1"/>
    <col min="9" max="9" width="16.88671875" style="184" customWidth="1"/>
    <col min="10" max="10" width="16.5546875" style="184" customWidth="1"/>
    <col min="11" max="11" width="10.109375" style="184" customWidth="1"/>
    <col min="12" max="12" width="16.6640625" style="184" customWidth="1"/>
    <col min="13" max="13" width="20" style="184" customWidth="1"/>
    <col min="14" max="16384" width="10" style="184"/>
  </cols>
  <sheetData>
    <row r="1" spans="1:10" ht="15" customHeight="1">
      <c r="A1" s="199" t="s">
        <v>912</v>
      </c>
      <c r="F1" s="194" t="s">
        <v>911</v>
      </c>
      <c r="G1" s="198" t="s">
        <v>910</v>
      </c>
    </row>
    <row r="2" spans="1:10" ht="15" customHeight="1">
      <c r="A2" s="197" t="s">
        <v>909</v>
      </c>
      <c r="B2" s="197" t="s">
        <v>908</v>
      </c>
      <c r="C2" s="197" t="s">
        <v>907</v>
      </c>
      <c r="D2" s="197" t="s">
        <v>906</v>
      </c>
      <c r="E2" s="197" t="s">
        <v>905</v>
      </c>
      <c r="F2" s="196" t="str">
        <f>[1]说明!E16</f>
        <v>21.14.208.0</v>
      </c>
      <c r="G2" s="209" t="str">
        <f>IF([1]说明!B4=2000,[1]基础数据!Q2&amp;"."&amp;[1]基础数据!Q3&amp;".163.0/24
"&amp;[1]基础数据!Q2&amp;"."&amp;[1]基础数据!Q3&amp;".164.0/22
"&amp;[1]基础数据!Q2&amp;"."&amp;[1]基础数据!Q3&amp;".168.0/21
"&amp;[1]基础数据!Q2&amp;"."&amp;[1]基础数据!Q3&amp;".192.0/19",[1]说明!B20)</f>
        <v>21.14.191.0-21.14.207.255</v>
      </c>
    </row>
    <row r="3" spans="1:10" ht="15" customHeight="1">
      <c r="A3" s="189" t="s">
        <v>810</v>
      </c>
      <c r="B3" s="189" t="str">
        <f>[1]说明!$B$6/2&amp;"C"</f>
        <v>4C</v>
      </c>
      <c r="C3" s="189">
        <f>[1]说明!C10</f>
        <v>150</v>
      </c>
      <c r="D3" s="189" t="str">
        <f>[1]说明!E10</f>
        <v>21.14.180.0/22</v>
      </c>
      <c r="E3" s="189" t="str">
        <f>[1]基础数据!C3&amp;[1]基础数据!C4+[1]说明!B10-"1"&amp;".254"</f>
        <v>21.14.183.254</v>
      </c>
      <c r="F3" s="194"/>
      <c r="G3" s="210"/>
      <c r="I3" s="195"/>
    </row>
    <row r="4" spans="1:10" ht="15" customHeight="1">
      <c r="A4" s="189" t="s">
        <v>814</v>
      </c>
      <c r="B4" s="189" t="str">
        <f>[1]说明!$B$6/4&amp;"C"</f>
        <v>2C</v>
      </c>
      <c r="C4" s="189">
        <f>[1]说明!C11</f>
        <v>151</v>
      </c>
      <c r="D4" s="189" t="str">
        <f>[1]说明!E11</f>
        <v>21.14.184.0/23</v>
      </c>
      <c r="E4" s="189" t="str">
        <f>[1]基础数据!D3&amp;[1]基础数据!D4+[1]说明!B11-"1"&amp;".254"</f>
        <v>21.14.185.254</v>
      </c>
      <c r="F4" s="194"/>
      <c r="G4" s="210"/>
    </row>
    <row r="5" spans="1:10" ht="15" customHeight="1">
      <c r="A5" s="189" t="s">
        <v>811</v>
      </c>
      <c r="B5" s="189" t="str">
        <f>[1]说明!$B$6&amp;"C"</f>
        <v>8C</v>
      </c>
      <c r="C5" s="189">
        <f>[1]说明!C8</f>
        <v>301</v>
      </c>
      <c r="D5" s="189" t="str">
        <f>[1]说明!E8</f>
        <v>21.14.168.0/21</v>
      </c>
      <c r="E5" s="189" t="str">
        <f>[1]基础数据!E3&amp;[1]基础数据!E4+[1]说明!B8-"1"&amp;".254"</f>
        <v>21.14.175.254</v>
      </c>
      <c r="G5" s="210"/>
    </row>
    <row r="6" spans="1:10" ht="15" customHeight="1">
      <c r="A6" s="189" t="s">
        <v>813</v>
      </c>
      <c r="B6" s="189" t="str">
        <f>[1]说明!$B$6/2&amp;"C"</f>
        <v>4C</v>
      </c>
      <c r="C6" s="189">
        <f>[1]说明!C9</f>
        <v>300</v>
      </c>
      <c r="D6" s="189" t="str">
        <f>[1]说明!E9</f>
        <v>21.14.176.0/22</v>
      </c>
      <c r="E6" s="189" t="s">
        <v>891</v>
      </c>
      <c r="G6" s="186"/>
      <c r="H6" s="186"/>
    </row>
    <row r="7" spans="1:10" ht="15" customHeight="1">
      <c r="A7" s="189" t="s">
        <v>815</v>
      </c>
      <c r="B7" s="189" t="str">
        <f>[1]说明!$B$6/4&amp;"C"</f>
        <v>2C</v>
      </c>
      <c r="C7" s="189">
        <f>[1]说明!C12</f>
        <v>302</v>
      </c>
      <c r="D7" s="189" t="str">
        <f>[1]说明!E12</f>
        <v>21.14.186.0/23</v>
      </c>
      <c r="E7" s="189" t="s">
        <v>891</v>
      </c>
      <c r="F7" s="207" t="s">
        <v>904</v>
      </c>
      <c r="G7" s="207"/>
      <c r="H7" s="193"/>
    </row>
    <row r="8" spans="1:10" ht="15" customHeight="1">
      <c r="A8" s="189" t="s">
        <v>786</v>
      </c>
      <c r="B8" s="189"/>
      <c r="C8" s="189">
        <f>[1]说明!C13</f>
        <v>200</v>
      </c>
      <c r="D8" s="189" t="str">
        <f>[1]说明!E17</f>
        <v>*.*.*.0/24</v>
      </c>
      <c r="E8" s="187" t="s">
        <v>891</v>
      </c>
      <c r="F8" s="191" t="s">
        <v>786</v>
      </c>
      <c r="G8" s="190" t="s">
        <v>903</v>
      </c>
    </row>
    <row r="9" spans="1:10" ht="15" customHeight="1">
      <c r="A9" s="189" t="s">
        <v>902</v>
      </c>
      <c r="B9" s="189" t="str">
        <f>IF([1]说明!$B$4=2000,"1C","1/2C")</f>
        <v>1/2C</v>
      </c>
      <c r="C9" s="189">
        <f>[1]说明!C18</f>
        <v>199</v>
      </c>
      <c r="D9" s="189" t="str">
        <f>[1]说明!E18</f>
        <v>10.19.244.128/25</v>
      </c>
      <c r="E9" s="187" t="str">
        <f>LEFT(D9,FIND("$",SUBSTITUTE(D9,".","$",3)))&amp;254</f>
        <v>10.19.244.254</v>
      </c>
      <c r="F9" s="190" t="s">
        <v>728</v>
      </c>
      <c r="G9" s="190" t="s">
        <v>901</v>
      </c>
    </row>
    <row r="10" spans="1:10" ht="15" customHeight="1">
      <c r="A10" s="189" t="s">
        <v>900</v>
      </c>
      <c r="B10" s="189" t="s">
        <v>884</v>
      </c>
      <c r="C10" s="189">
        <f>[1]说明!C13</f>
        <v>200</v>
      </c>
      <c r="D10" s="189" t="str">
        <f>[1]说明!E13</f>
        <v>21.14.188.0/24</v>
      </c>
      <c r="E10" s="187" t="str">
        <f>LEFT(D10,FIND("$",SUBSTITUTE(D10,".","$",3)))&amp;254</f>
        <v>21.14.188.254</v>
      </c>
      <c r="F10" s="191" t="s">
        <v>899</v>
      </c>
      <c r="G10" s="190" t="s">
        <v>898</v>
      </c>
    </row>
    <row r="11" spans="1:10" ht="15" customHeight="1">
      <c r="A11" s="189" t="s">
        <v>897</v>
      </c>
      <c r="B11" s="189" t="s">
        <v>884</v>
      </c>
      <c r="C11" s="189">
        <f>[1]说明!C14</f>
        <v>153</v>
      </c>
      <c r="D11" s="189" t="str">
        <f>[1]说明!E14</f>
        <v>21.14.189.0/24</v>
      </c>
      <c r="E11" s="187" t="str">
        <f>LEFT(D11,FIND("$",SUBSTITUTE(D11,".","$",3)))&amp;254</f>
        <v>21.14.189.254</v>
      </c>
      <c r="F11" s="191" t="s">
        <v>888</v>
      </c>
      <c r="G11" s="190" t="s">
        <v>896</v>
      </c>
    </row>
    <row r="12" spans="1:10" ht="15" customHeight="1">
      <c r="A12" s="189" t="s">
        <v>895</v>
      </c>
      <c r="B12" s="189" t="s">
        <v>894</v>
      </c>
      <c r="C12" s="189" t="s">
        <v>893</v>
      </c>
      <c r="D12" s="189" t="s">
        <v>892</v>
      </c>
      <c r="E12" s="187" t="s">
        <v>891</v>
      </c>
      <c r="F12" s="191" t="s">
        <v>890</v>
      </c>
      <c r="G12" s="190" t="s">
        <v>889</v>
      </c>
    </row>
    <row r="13" spans="1:10" ht="15" customHeight="1">
      <c r="A13" s="192" t="s">
        <v>888</v>
      </c>
      <c r="B13" s="189" t="s">
        <v>884</v>
      </c>
      <c r="C13" s="189">
        <f>[1]说明!C15</f>
        <v>307</v>
      </c>
      <c r="D13" s="189" t="str">
        <f>[1]说明!E15</f>
        <v>21.14.190.0/24</v>
      </c>
      <c r="E13" s="187"/>
      <c r="F13" s="191" t="s">
        <v>887</v>
      </c>
      <c r="G13" s="190" t="s">
        <v>886</v>
      </c>
      <c r="H13" s="186"/>
      <c r="I13" s="186"/>
      <c r="J13" s="186"/>
    </row>
    <row r="14" spans="1:10" ht="15" customHeight="1">
      <c r="A14" s="189" t="s">
        <v>885</v>
      </c>
      <c r="B14" s="189" t="s">
        <v>884</v>
      </c>
      <c r="C14" s="189">
        <f>[1]说明!C19</f>
        <v>208</v>
      </c>
      <c r="D14" s="188" t="str">
        <f>[1]说明!E19</f>
        <v>100.0.0.0/23</v>
      </c>
      <c r="E14" s="187"/>
      <c r="G14" s="208"/>
      <c r="H14" s="208"/>
      <c r="I14" s="208"/>
      <c r="J14" s="208"/>
    </row>
    <row r="18" spans="10:12" ht="15" customHeight="1">
      <c r="K18" s="185"/>
      <c r="L18" s="185"/>
    </row>
    <row r="19" spans="10:12" ht="15" customHeight="1">
      <c r="K19" s="185"/>
      <c r="L19" s="185"/>
    </row>
    <row r="20" spans="10:12" ht="15" customHeight="1">
      <c r="K20" s="185"/>
      <c r="L20" s="185"/>
    </row>
    <row r="21" spans="10:12" ht="15" customHeight="1">
      <c r="K21" s="185"/>
      <c r="L21" s="185"/>
    </row>
    <row r="22" spans="10:12" ht="15" customHeight="1">
      <c r="K22" s="185"/>
      <c r="L22" s="185"/>
    </row>
    <row r="27" spans="10:12" ht="15" customHeight="1">
      <c r="J27" s="185"/>
    </row>
    <row r="35" spans="10:10" ht="15" customHeight="1">
      <c r="J35" s="185"/>
    </row>
  </sheetData>
  <mergeCells count="3">
    <mergeCell ref="F7:G7"/>
    <mergeCell ref="G14:J14"/>
    <mergeCell ref="G2:G5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2AAD-5609-4804-8CF0-24A9693F5EAE}">
  <sheetPr>
    <tabColor rgb="FFFF0000"/>
  </sheetPr>
  <dimension ref="A1:Y183"/>
  <sheetViews>
    <sheetView workbookViewId="0">
      <selection activeCell="D18" sqref="D18"/>
    </sheetView>
  </sheetViews>
  <sheetFormatPr defaultColWidth="8.77734375" defaultRowHeight="14.4"/>
  <cols>
    <col min="1" max="1" width="23" style="166" customWidth="1"/>
    <col min="2" max="2" width="36" style="166" customWidth="1"/>
    <col min="3" max="3" width="39.109375" style="166" customWidth="1"/>
    <col min="4" max="4" width="15" style="166" customWidth="1"/>
    <col min="5" max="5" width="28" style="166" customWidth="1"/>
    <col min="6" max="6" width="23.44140625" style="166" customWidth="1"/>
    <col min="7" max="8" width="21.44140625" style="166" customWidth="1"/>
    <col min="9" max="9" width="16" style="166" customWidth="1"/>
    <col min="10" max="10" width="19.44140625" style="166" customWidth="1"/>
    <col min="11" max="11" width="15" style="166" customWidth="1"/>
    <col min="12" max="12" width="12.33203125" style="166" customWidth="1"/>
    <col min="13" max="13" width="13.44140625" style="166" customWidth="1"/>
    <col min="14" max="14" width="16.109375" style="166" customWidth="1"/>
    <col min="15" max="15" width="16.77734375" style="166" customWidth="1"/>
    <col min="16" max="16" width="13" style="166" customWidth="1"/>
    <col min="17" max="25" width="10" style="166" customWidth="1"/>
    <col min="26" max="16384" width="8.77734375" style="166"/>
  </cols>
  <sheetData>
    <row r="1" spans="1:25" ht="37.799999999999997" customHeight="1">
      <c r="A1" s="175" t="s">
        <v>422</v>
      </c>
      <c r="B1" s="175" t="s">
        <v>873</v>
      </c>
      <c r="C1" s="175" t="s">
        <v>848</v>
      </c>
      <c r="D1" s="175" t="s">
        <v>73</v>
      </c>
      <c r="E1" s="175" t="s">
        <v>872</v>
      </c>
      <c r="F1" s="174" t="s">
        <v>871</v>
      </c>
      <c r="G1" s="174" t="s">
        <v>870</v>
      </c>
      <c r="H1" s="174" t="s">
        <v>869</v>
      </c>
      <c r="I1" s="174" t="s">
        <v>828</v>
      </c>
      <c r="J1" s="173" t="s">
        <v>879</v>
      </c>
      <c r="K1" s="167"/>
      <c r="L1" s="181" t="s">
        <v>868</v>
      </c>
      <c r="M1" s="172" t="s">
        <v>867</v>
      </c>
      <c r="N1" s="172" t="s">
        <v>866</v>
      </c>
      <c r="O1" s="172" t="s">
        <v>865</v>
      </c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spans="1:25" ht="18" customHeight="1">
      <c r="A2" s="176" t="s">
        <v>864</v>
      </c>
      <c r="B2" s="176" t="str">
        <f>SUBSTITUTE(SUBSTITUTE(A2&amp;"-"&amp;F2,".","e"),RIGHT(SUBSTITUTE(A2&amp;"-"&amp;F2,".","e"),3),)</f>
        <v>hbwh-yum-server-11e107e135e241</v>
      </c>
      <c r="C2" s="177" t="s">
        <v>877</v>
      </c>
      <c r="D2" s="176" t="s">
        <v>863</v>
      </c>
      <c r="E2" s="176" t="s">
        <v>850</v>
      </c>
      <c r="F2" s="177" t="str">
        <f>$M$2&amp;K2&amp;"/"&amp;RIGHT($F$1,2)</f>
        <v>11.107.135.241/21</v>
      </c>
      <c r="G2" s="177" t="str">
        <f>$N$2&amp;K2&amp;"/"&amp;RIGHT($G$1,2)</f>
        <v>11.107.163.241/22</v>
      </c>
      <c r="H2" s="177" t="str">
        <f>$O$2&amp;K2&amp;"/"&amp;RIGHT($H$1,2)</f>
        <v>11.107.177.241/23</v>
      </c>
      <c r="I2" s="177" t="s">
        <v>822</v>
      </c>
      <c r="J2" s="177" t="s">
        <v>812</v>
      </c>
      <c r="K2" s="169">
        <v>241</v>
      </c>
      <c r="L2" s="171" t="s">
        <v>862</v>
      </c>
      <c r="M2" s="171" t="s">
        <v>861</v>
      </c>
      <c r="N2" s="171" t="s">
        <v>860</v>
      </c>
      <c r="O2" s="171" t="s">
        <v>859</v>
      </c>
      <c r="P2" s="167"/>
      <c r="Q2" s="167"/>
      <c r="R2" s="167"/>
      <c r="S2" s="167"/>
      <c r="T2" s="167"/>
      <c r="U2" s="167"/>
      <c r="V2" s="167"/>
      <c r="W2" s="167"/>
      <c r="X2" s="167"/>
      <c r="Y2" s="167"/>
    </row>
    <row r="3" spans="1:25" ht="18" customHeight="1">
      <c r="A3" s="176" t="s">
        <v>858</v>
      </c>
      <c r="B3" s="176" t="str">
        <f>SUBSTITUTE(SUBSTITUTE(A3&amp;"-"&amp;F3,".","e"),RIGHT(SUBSTITUTE(A3&amp;"-"&amp;F3,".","e"),3),)</f>
        <v>hbwh-cobbler-server-11e107e135e236</v>
      </c>
      <c r="C3" s="177" t="s">
        <v>877</v>
      </c>
      <c r="D3" s="176" t="s">
        <v>857</v>
      </c>
      <c r="E3" s="176" t="s">
        <v>850</v>
      </c>
      <c r="F3" s="177" t="str">
        <f>$M$2&amp;K3&amp;"/"&amp;RIGHT($F$1,2)</f>
        <v>11.107.135.236/21</v>
      </c>
      <c r="G3" s="177" t="str">
        <f>$N$2&amp;K3&amp;"/"&amp;RIGHT($G$1,2)</f>
        <v>11.107.163.236/22</v>
      </c>
      <c r="H3" s="177" t="str">
        <f>$O$2&amp;K3&amp;"/"&amp;RIGHT($H$1,2)</f>
        <v>11.107.177.236/23</v>
      </c>
      <c r="I3" s="177" t="s">
        <v>822</v>
      </c>
      <c r="J3" s="177" t="s">
        <v>812</v>
      </c>
      <c r="K3" s="169">
        <v>236</v>
      </c>
      <c r="L3" s="170"/>
      <c r="M3" s="170"/>
      <c r="N3" s="170"/>
      <c r="O3" s="170"/>
      <c r="P3" s="167"/>
      <c r="Q3" s="167"/>
      <c r="R3" s="167"/>
      <c r="S3" s="167"/>
      <c r="T3" s="167"/>
      <c r="U3" s="167"/>
      <c r="V3" s="167"/>
      <c r="W3" s="167"/>
      <c r="X3" s="167"/>
      <c r="Y3" s="167"/>
    </row>
    <row r="4" spans="1:25" ht="18" customHeight="1">
      <c r="A4" s="176" t="s">
        <v>856</v>
      </c>
      <c r="B4" s="176" t="str">
        <f>SUBSTITUTE(SUBSTITUTE(A4&amp;"-"&amp;F4,".","e"),RIGHT(SUBSTITUTE(A4&amp;"-"&amp;F4,".","e"),3),)</f>
        <v>hbwh-nat-server-11e107e135e219</v>
      </c>
      <c r="C4" s="177" t="s">
        <v>877</v>
      </c>
      <c r="D4" s="176" t="s">
        <v>854</v>
      </c>
      <c r="E4" s="176" t="s">
        <v>850</v>
      </c>
      <c r="F4" s="177" t="str">
        <f>$M$2&amp;K4&amp;"/"&amp;RIGHT($F$1,2)</f>
        <v>11.107.135.219/21</v>
      </c>
      <c r="G4" s="177" t="str">
        <f>$N$2&amp;K4&amp;"/"&amp;RIGHT($G$1,2)</f>
        <v>11.107.163.219/22</v>
      </c>
      <c r="H4" s="177" t="str">
        <f>$O$2&amp;K4&amp;"/"&amp;RIGHT($H$1,2)</f>
        <v>11.107.177.219/23</v>
      </c>
      <c r="I4" s="177" t="s">
        <v>822</v>
      </c>
      <c r="J4" s="177" t="s">
        <v>812</v>
      </c>
      <c r="K4" s="169">
        <v>219</v>
      </c>
      <c r="L4" s="170"/>
      <c r="M4" s="170"/>
      <c r="N4" s="170"/>
      <c r="O4" s="170"/>
      <c r="P4" s="167"/>
      <c r="Q4" s="167"/>
      <c r="R4" s="167"/>
      <c r="S4" s="167"/>
      <c r="T4" s="167"/>
      <c r="U4" s="167"/>
      <c r="V4" s="167"/>
      <c r="W4" s="167"/>
      <c r="X4" s="167"/>
      <c r="Y4" s="167"/>
    </row>
    <row r="5" spans="1:25" ht="18" customHeight="1">
      <c r="A5" s="176" t="s">
        <v>855</v>
      </c>
      <c r="B5" s="176" t="str">
        <f>SUBSTITUTE(SUBSTITUTE(A5&amp;"-"&amp;F5,".","e"),RIGHT(SUBSTITUTE(A5&amp;"-"&amp;F5,".","e"),3),)</f>
        <v>hbwh-tiaoban01-11e107e135e249</v>
      </c>
      <c r="C5" s="177" t="s">
        <v>877</v>
      </c>
      <c r="D5" s="176" t="s">
        <v>854</v>
      </c>
      <c r="E5" s="176" t="s">
        <v>850</v>
      </c>
      <c r="F5" s="177" t="str">
        <f>$M$2&amp;K5&amp;"/"&amp;RIGHT($F$1,2)</f>
        <v>11.107.135.249/21</v>
      </c>
      <c r="G5" s="177" t="str">
        <f>$N$2&amp;K5&amp;"/"&amp;RIGHT($G$1,2)</f>
        <v>11.107.163.249/22</v>
      </c>
      <c r="H5" s="177" t="str">
        <f>$O$2&amp;K5&amp;"/"&amp;RIGHT($H$1,2)</f>
        <v>11.107.177.249/23</v>
      </c>
      <c r="I5" s="177" t="s">
        <v>822</v>
      </c>
      <c r="J5" s="177" t="str">
        <f>$L$2&amp;K5&amp;"/"&amp;RIGHT($L$1,2)</f>
        <v>30.55.2.249/25</v>
      </c>
      <c r="K5" s="169">
        <v>249</v>
      </c>
      <c r="L5" s="170"/>
      <c r="M5" s="170"/>
      <c r="N5" s="170"/>
      <c r="O5" s="170"/>
      <c r="P5" s="167"/>
      <c r="Q5" s="167"/>
      <c r="R5" s="167"/>
      <c r="S5" s="167"/>
      <c r="T5" s="167"/>
      <c r="U5" s="167"/>
      <c r="V5" s="167"/>
      <c r="W5" s="167"/>
      <c r="X5" s="167"/>
      <c r="Y5" s="167"/>
    </row>
    <row r="6" spans="1:25" ht="18" customHeight="1">
      <c r="A6" s="176" t="s">
        <v>853</v>
      </c>
      <c r="B6" s="176" t="str">
        <f>SUBSTITUTE(SUBSTITUTE(A6&amp;"-"&amp;J6,".","e"),RIGHT(SUBSTITUTE(A6&amp;"-"&amp;J6,".","e"),3),)</f>
        <v>hbwh-yundiaosnmp1-30e55e2e136</v>
      </c>
      <c r="C6" s="182" t="str">
        <f>C11</f>
        <v>HBWH-403-A1P1-J-07-SEV-ZX5300-02U12</v>
      </c>
      <c r="D6" s="176" t="s">
        <v>851</v>
      </c>
      <c r="E6" s="176" t="s">
        <v>850</v>
      </c>
      <c r="F6" s="178" t="s">
        <v>812</v>
      </c>
      <c r="G6" s="178" t="s">
        <v>812</v>
      </c>
      <c r="H6" s="178" t="s">
        <v>812</v>
      </c>
      <c r="I6" s="178" t="s">
        <v>812</v>
      </c>
      <c r="J6" s="177" t="str">
        <f t="shared" ref="J6:J7" si="0">$L$2&amp;K6&amp;"/"&amp;RIGHT($L$1,2)</f>
        <v>30.55.2.136/25</v>
      </c>
      <c r="K6" s="169">
        <v>136</v>
      </c>
      <c r="L6" s="170"/>
      <c r="M6" s="170"/>
      <c r="N6" s="170"/>
      <c r="O6" s="170"/>
      <c r="P6" s="167"/>
      <c r="Q6" s="167"/>
      <c r="R6" s="167"/>
      <c r="S6" s="167"/>
      <c r="T6" s="167"/>
      <c r="U6" s="167"/>
      <c r="V6" s="167"/>
      <c r="W6" s="167"/>
      <c r="X6" s="167"/>
      <c r="Y6" s="167"/>
    </row>
    <row r="7" spans="1:25" ht="18" customHeight="1">
      <c r="A7" s="176" t="s">
        <v>852</v>
      </c>
      <c r="B7" s="176" t="str">
        <f>SUBSTITUTE(SUBSTITUTE(A7&amp;"-"&amp;J7,".","e"),RIGHT(SUBSTITUTE(A7&amp;"-"&amp;J7,".","e"),3),)</f>
        <v>hbwh-yundiaosnmp2-30e55e2e137</v>
      </c>
      <c r="C7" s="182" t="str">
        <f>C12</f>
        <v>HBWH-403-A1P1-J-07-SEV-ZX5300-02U15</v>
      </c>
      <c r="D7" s="176" t="s">
        <v>851</v>
      </c>
      <c r="E7" s="176" t="s">
        <v>850</v>
      </c>
      <c r="F7" s="178" t="s">
        <v>812</v>
      </c>
      <c r="G7" s="178" t="s">
        <v>812</v>
      </c>
      <c r="H7" s="178" t="s">
        <v>812</v>
      </c>
      <c r="I7" s="178" t="s">
        <v>812</v>
      </c>
      <c r="J7" s="177" t="str">
        <f t="shared" si="0"/>
        <v>30.55.2.137/25</v>
      </c>
      <c r="K7" s="169">
        <v>137</v>
      </c>
      <c r="L7" s="170"/>
      <c r="M7" s="170"/>
      <c r="N7" s="170"/>
      <c r="O7" s="170"/>
      <c r="P7" s="167"/>
      <c r="Q7" s="167"/>
      <c r="R7" s="167"/>
      <c r="S7" s="167"/>
      <c r="T7" s="167"/>
      <c r="U7" s="167"/>
      <c r="V7" s="167"/>
      <c r="W7" s="167"/>
      <c r="X7" s="167"/>
      <c r="Y7" s="167"/>
    </row>
    <row r="8" spans="1:25" ht="18" customHeight="1">
      <c r="A8" s="176"/>
      <c r="B8" s="176"/>
      <c r="C8" s="176"/>
      <c r="D8" s="176"/>
      <c r="E8" s="176"/>
      <c r="F8" s="178"/>
      <c r="G8" s="178"/>
      <c r="H8" s="178"/>
      <c r="I8" s="178"/>
      <c r="J8" s="177"/>
      <c r="K8" s="169"/>
      <c r="L8" s="170"/>
      <c r="M8" s="170"/>
      <c r="N8" s="170"/>
      <c r="O8" s="170"/>
      <c r="P8" s="167"/>
      <c r="Q8" s="167"/>
      <c r="R8" s="167"/>
      <c r="S8" s="167"/>
      <c r="T8" s="167"/>
      <c r="U8" s="167"/>
      <c r="V8" s="167"/>
      <c r="W8" s="167"/>
      <c r="X8" s="167"/>
      <c r="Y8" s="167"/>
    </row>
    <row r="9" spans="1:25" ht="18" customHeight="1">
      <c r="A9" s="169"/>
      <c r="B9" s="169"/>
      <c r="C9" s="169"/>
      <c r="D9" s="169"/>
      <c r="E9" s="169"/>
      <c r="F9" s="169"/>
      <c r="G9" s="169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</row>
    <row r="10" spans="1:25" ht="18" customHeight="1">
      <c r="A10" s="179" t="s">
        <v>422</v>
      </c>
      <c r="B10" s="179" t="s">
        <v>849</v>
      </c>
      <c r="C10" s="179" t="s">
        <v>848</v>
      </c>
      <c r="D10" s="179" t="s">
        <v>847</v>
      </c>
      <c r="E10" s="179" t="s">
        <v>846</v>
      </c>
      <c r="F10" s="179" t="s">
        <v>220</v>
      </c>
      <c r="G10" s="179" t="s">
        <v>221</v>
      </c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</row>
    <row r="11" spans="1:25" ht="18" customHeight="1">
      <c r="A11" s="177" t="s">
        <v>602</v>
      </c>
      <c r="B11" s="176" t="s">
        <v>878</v>
      </c>
      <c r="C11" s="183" t="s">
        <v>845</v>
      </c>
      <c r="D11" s="176" t="s">
        <v>844</v>
      </c>
      <c r="E11" s="176" t="s">
        <v>834</v>
      </c>
      <c r="F11" s="176"/>
      <c r="G11" s="176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</row>
    <row r="12" spans="1:25" ht="18" customHeight="1">
      <c r="A12" s="177" t="s">
        <v>606</v>
      </c>
      <c r="B12" s="176" t="s">
        <v>843</v>
      </c>
      <c r="C12" s="183" t="s">
        <v>842</v>
      </c>
      <c r="D12" s="176" t="s">
        <v>841</v>
      </c>
      <c r="E12" s="176" t="s">
        <v>834</v>
      </c>
      <c r="F12" s="176"/>
      <c r="G12" s="176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</row>
    <row r="13" spans="1:25" ht="18" customHeight="1">
      <c r="A13" s="177" t="s">
        <v>610</v>
      </c>
      <c r="B13" s="176" t="s">
        <v>840</v>
      </c>
      <c r="C13" s="180" t="s">
        <v>839</v>
      </c>
      <c r="D13" s="176" t="s">
        <v>838</v>
      </c>
      <c r="E13" s="176" t="s">
        <v>834</v>
      </c>
      <c r="F13" s="176"/>
      <c r="G13" s="176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</row>
    <row r="14" spans="1:25" ht="18" customHeight="1">
      <c r="A14" s="177" t="s">
        <v>614</v>
      </c>
      <c r="B14" s="176" t="s">
        <v>837</v>
      </c>
      <c r="C14" s="180" t="s">
        <v>836</v>
      </c>
      <c r="D14" s="176" t="s">
        <v>835</v>
      </c>
      <c r="E14" s="176" t="s">
        <v>834</v>
      </c>
      <c r="F14" s="176"/>
      <c r="G14" s="176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</row>
    <row r="15" spans="1:25" ht="18" customHeight="1">
      <c r="A15" s="169"/>
      <c r="B15" s="169"/>
      <c r="C15" s="169"/>
      <c r="D15" s="169"/>
      <c r="E15" s="169"/>
      <c r="F15" s="169"/>
      <c r="G15" s="169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</row>
    <row r="16" spans="1:25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1:25" ht="18" customHeight="1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</row>
    <row r="18" spans="1:25" ht="18" customHeight="1">
      <c r="A18" s="167"/>
      <c r="B18" s="167" t="s">
        <v>833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</row>
    <row r="19" spans="1:25" ht="18" customHeight="1">
      <c r="A19" s="167"/>
      <c r="B19" s="167" t="str">
        <f t="shared" ref="B19:B24" si="1">B2</f>
        <v>hbwh-yum-server-11e107e135e241</v>
      </c>
      <c r="C19" s="167" t="str">
        <f>D11</f>
        <v>11.107.128.17</v>
      </c>
      <c r="D19" s="168" t="s">
        <v>832</v>
      </c>
      <c r="E19" s="167">
        <v>8</v>
      </c>
      <c r="F19" s="167">
        <v>32</v>
      </c>
      <c r="G19" s="167" t="s">
        <v>824</v>
      </c>
      <c r="H19" s="167">
        <v>100</v>
      </c>
      <c r="I19" s="167" t="s">
        <v>824</v>
      </c>
      <c r="J19" s="167">
        <v>5120</v>
      </c>
      <c r="K19" s="167" t="s">
        <v>831</v>
      </c>
      <c r="L19" s="167" t="str">
        <f>F2</f>
        <v>11.107.135.241/21</v>
      </c>
      <c r="M19" s="167" t="s">
        <v>830</v>
      </c>
      <c r="N19" s="167" t="str">
        <f>G2</f>
        <v>11.107.163.241/22</v>
      </c>
      <c r="O19" s="167" t="s">
        <v>829</v>
      </c>
      <c r="P19" s="167" t="str">
        <f>H2</f>
        <v>11.107.177.241/23</v>
      </c>
      <c r="Q19" s="167" t="s">
        <v>828</v>
      </c>
      <c r="R19" s="167" t="s">
        <v>822</v>
      </c>
      <c r="S19" s="167"/>
      <c r="U19" s="167"/>
      <c r="V19" s="167"/>
      <c r="W19" s="167"/>
      <c r="X19" s="167"/>
      <c r="Y19" s="167"/>
    </row>
    <row r="20" spans="1:25" ht="18" customHeight="1">
      <c r="A20" s="167"/>
      <c r="B20" s="167" t="str">
        <f t="shared" si="1"/>
        <v>hbwh-cobbler-server-11e107e135e236</v>
      </c>
      <c r="C20" s="167" t="str">
        <f>D12</f>
        <v>11.107.128.18</v>
      </c>
      <c r="D20" s="168" t="s">
        <v>832</v>
      </c>
      <c r="E20" s="167">
        <v>8</v>
      </c>
      <c r="F20" s="167">
        <v>32</v>
      </c>
      <c r="G20" s="167" t="s">
        <v>824</v>
      </c>
      <c r="H20" s="167">
        <v>100</v>
      </c>
      <c r="I20" s="167" t="s">
        <v>822</v>
      </c>
      <c r="J20" s="167">
        <v>0</v>
      </c>
      <c r="K20" s="167" t="s">
        <v>831</v>
      </c>
      <c r="L20" s="167" t="str">
        <f>F3</f>
        <v>11.107.135.236/21</v>
      </c>
      <c r="M20" s="167" t="s">
        <v>830</v>
      </c>
      <c r="N20" s="167" t="str">
        <f>G3</f>
        <v>11.107.163.236/22</v>
      </c>
      <c r="O20" s="167" t="s">
        <v>829</v>
      </c>
      <c r="P20" s="167" t="str">
        <f>H3</f>
        <v>11.107.177.236/23</v>
      </c>
      <c r="Q20" s="167" t="s">
        <v>828</v>
      </c>
      <c r="R20" s="167" t="s">
        <v>822</v>
      </c>
      <c r="S20" s="167"/>
      <c r="U20" s="167"/>
      <c r="V20" s="167"/>
      <c r="W20" s="167"/>
      <c r="X20" s="167"/>
      <c r="Y20" s="167"/>
    </row>
    <row r="21" spans="1:25" ht="18" customHeight="1">
      <c r="A21" s="167"/>
      <c r="B21" s="167" t="str">
        <f t="shared" si="1"/>
        <v>hbwh-nat-server-11e107e135e219</v>
      </c>
      <c r="C21" s="167" t="str">
        <f>D13</f>
        <v>11.107.128.19</v>
      </c>
      <c r="D21" s="168" t="s">
        <v>832</v>
      </c>
      <c r="E21" s="167">
        <v>4</v>
      </c>
      <c r="F21" s="167">
        <v>8</v>
      </c>
      <c r="G21" s="167" t="s">
        <v>824</v>
      </c>
      <c r="H21" s="167">
        <v>100</v>
      </c>
      <c r="I21" s="167" t="s">
        <v>822</v>
      </c>
      <c r="J21" s="167">
        <v>0</v>
      </c>
      <c r="K21" s="167" t="s">
        <v>831</v>
      </c>
      <c r="L21" s="167" t="str">
        <f>F4</f>
        <v>11.107.135.219/21</v>
      </c>
      <c r="M21" s="167" t="s">
        <v>830</v>
      </c>
      <c r="N21" s="167" t="str">
        <f>G4</f>
        <v>11.107.163.219/22</v>
      </c>
      <c r="O21" s="167" t="s">
        <v>829</v>
      </c>
      <c r="P21" s="167" t="str">
        <f>H4</f>
        <v>11.107.177.219/23</v>
      </c>
      <c r="Q21" s="167" t="s">
        <v>828</v>
      </c>
      <c r="R21" s="167" t="s">
        <v>822</v>
      </c>
      <c r="S21" s="167"/>
      <c r="U21" s="167"/>
      <c r="V21" s="167"/>
      <c r="W21" s="167"/>
      <c r="X21" s="167"/>
      <c r="Y21" s="167"/>
    </row>
    <row r="22" spans="1:25" ht="18" customHeight="1">
      <c r="A22" s="167"/>
      <c r="B22" s="167" t="str">
        <f t="shared" si="1"/>
        <v>hbwh-tiaoban01-11e107e135e249</v>
      </c>
      <c r="C22" s="167" t="str">
        <f>D14</f>
        <v>11.107.128.20</v>
      </c>
      <c r="D22" s="168" t="s">
        <v>832</v>
      </c>
      <c r="E22" s="167">
        <v>4</v>
      </c>
      <c r="F22" s="167">
        <v>8</v>
      </c>
      <c r="G22" s="167" t="s">
        <v>824</v>
      </c>
      <c r="H22" s="167">
        <v>100</v>
      </c>
      <c r="I22" s="167" t="s">
        <v>822</v>
      </c>
      <c r="J22" s="167">
        <v>0</v>
      </c>
      <c r="K22" s="167" t="s">
        <v>831</v>
      </c>
      <c r="L22" s="167" t="str">
        <f>F5</f>
        <v>11.107.135.249/21</v>
      </c>
      <c r="M22" s="167" t="s">
        <v>830</v>
      </c>
      <c r="N22" s="167" t="str">
        <f>G5</f>
        <v>11.107.163.249/22</v>
      </c>
      <c r="O22" s="167" t="s">
        <v>829</v>
      </c>
      <c r="P22" s="167" t="str">
        <f>H5</f>
        <v>11.107.177.249/23</v>
      </c>
      <c r="Q22" s="167" t="s">
        <v>828</v>
      </c>
      <c r="R22" s="167" t="s">
        <v>822</v>
      </c>
      <c r="S22" s="167" t="s">
        <v>728</v>
      </c>
      <c r="U22" s="167"/>
      <c r="V22" s="167"/>
      <c r="W22" s="167"/>
      <c r="X22" s="167"/>
      <c r="Y22" s="167"/>
    </row>
    <row r="23" spans="1:25" ht="18" customHeight="1">
      <c r="A23" s="167"/>
      <c r="B23" s="167" t="str">
        <f t="shared" si="1"/>
        <v>hbwh-yundiaosnmp1-30e55e2e136</v>
      </c>
      <c r="C23" s="167" t="str">
        <f>D13</f>
        <v>11.107.128.19</v>
      </c>
      <c r="D23" s="167" t="s">
        <v>827</v>
      </c>
      <c r="E23" s="167" t="s">
        <v>826</v>
      </c>
      <c r="F23" s="167" t="s">
        <v>825</v>
      </c>
      <c r="G23" s="167" t="s">
        <v>824</v>
      </c>
      <c r="H23" s="167" t="s">
        <v>823</v>
      </c>
      <c r="I23" s="167" t="s">
        <v>822</v>
      </c>
      <c r="J23" s="167">
        <v>0</v>
      </c>
      <c r="K23" s="167" t="s">
        <v>728</v>
      </c>
      <c r="L23" s="167" t="str">
        <f>J6</f>
        <v>30.55.2.136/25</v>
      </c>
      <c r="M23" s="167"/>
      <c r="N23" s="167"/>
      <c r="O23" s="167"/>
      <c r="P23" s="167"/>
      <c r="Q23" s="167"/>
      <c r="R23" s="167"/>
      <c r="S23" s="167"/>
      <c r="U23" s="167"/>
      <c r="V23" s="167"/>
      <c r="W23" s="167"/>
      <c r="X23" s="167"/>
      <c r="Y23" s="167"/>
    </row>
    <row r="24" spans="1:25" ht="18" customHeight="1">
      <c r="A24" s="167"/>
      <c r="B24" s="167" t="str">
        <f t="shared" si="1"/>
        <v>hbwh-yundiaosnmp2-30e55e2e137</v>
      </c>
      <c r="C24" s="167" t="str">
        <f>D14</f>
        <v>11.107.128.20</v>
      </c>
      <c r="D24" s="167" t="s">
        <v>827</v>
      </c>
      <c r="E24" s="167" t="s">
        <v>826</v>
      </c>
      <c r="F24" s="167" t="s">
        <v>825</v>
      </c>
      <c r="G24" s="167" t="s">
        <v>824</v>
      </c>
      <c r="H24" s="167" t="s">
        <v>823</v>
      </c>
      <c r="I24" s="167" t="s">
        <v>822</v>
      </c>
      <c r="J24" s="167">
        <v>0</v>
      </c>
      <c r="K24" s="167" t="s">
        <v>728</v>
      </c>
      <c r="L24" s="167" t="str">
        <f>J7</f>
        <v>30.55.2.137/25</v>
      </c>
      <c r="M24" s="167"/>
      <c r="N24" s="167"/>
      <c r="O24" s="167"/>
      <c r="P24" s="167"/>
      <c r="Q24" s="167"/>
      <c r="R24" s="167"/>
      <c r="S24" s="167"/>
      <c r="U24" s="167"/>
      <c r="V24" s="167"/>
      <c r="W24" s="167"/>
      <c r="X24" s="167"/>
      <c r="Y24" s="167"/>
    </row>
    <row r="25" spans="1:25" ht="18" customHeight="1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</row>
    <row r="26" spans="1:25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</row>
    <row r="27" spans="1:25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</row>
    <row r="28" spans="1:25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</row>
    <row r="29" spans="1:25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</row>
    <row r="30" spans="1:25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</row>
    <row r="31" spans="1:25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</row>
    <row r="32" spans="1:25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</row>
    <row r="33" spans="1:25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</row>
    <row r="34" spans="1:25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</row>
    <row r="35" spans="1:25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</row>
    <row r="36" spans="1:25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</row>
    <row r="37" spans="1:25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</row>
    <row r="38" spans="1:25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</row>
    <row r="39" spans="1:25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</row>
    <row r="40" spans="1:25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</row>
    <row r="41" spans="1:25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</row>
    <row r="42" spans="1:25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 spans="1:25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</row>
    <row r="44" spans="1:25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</row>
    <row r="45" spans="1:2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</row>
    <row r="46" spans="1:25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</row>
    <row r="47" spans="1:25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</row>
    <row r="48" spans="1:25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</row>
    <row r="49" spans="1:25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</row>
    <row r="50" spans="1:25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</row>
    <row r="51" spans="1:25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</row>
    <row r="52" spans="1:25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</row>
    <row r="53" spans="1:25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</row>
    <row r="54" spans="1:25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</row>
    <row r="55" spans="1:2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</row>
    <row r="56" spans="1:25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</row>
    <row r="57" spans="1:25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</row>
    <row r="58" spans="1:25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</row>
    <row r="59" spans="1: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</row>
    <row r="60" spans="1:25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</row>
    <row r="61" spans="1:25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</row>
    <row r="62" spans="1: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</row>
    <row r="63" spans="1:25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</row>
    <row r="64" spans="1:25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</row>
    <row r="65" spans="1:2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</row>
    <row r="66" spans="1:25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</row>
    <row r="67" spans="1:25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</row>
    <row r="68" spans="1:25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</row>
    <row r="69" spans="1:25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</row>
    <row r="70" spans="1:25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</row>
    <row r="72" spans="1:25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</row>
    <row r="73" spans="1:25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</row>
    <row r="74" spans="1:25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</row>
    <row r="75" spans="1:2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</row>
    <row r="76" spans="1:25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</row>
    <row r="77" spans="1:25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</row>
    <row r="78" spans="1:25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</row>
    <row r="79" spans="1:25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</row>
    <row r="80" spans="1:25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</row>
    <row r="81" spans="1:25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</row>
    <row r="82" spans="1:25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</row>
    <row r="83" spans="1:25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</row>
    <row r="84" spans="1:25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</row>
    <row r="85" spans="1:2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</row>
    <row r="86" spans="1:25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</row>
    <row r="87" spans="1:2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</row>
    <row r="88" spans="1:25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</row>
    <row r="89" spans="1:25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</row>
    <row r="90" spans="1:25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</row>
    <row r="91" spans="1:25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</row>
    <row r="92" spans="1:25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</row>
    <row r="93" spans="1:25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</row>
    <row r="94" spans="1:25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</row>
    <row r="95" spans="1:2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</row>
    <row r="96" spans="1:25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</row>
    <row r="97" spans="1:25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</row>
    <row r="98" spans="1:25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</row>
    <row r="99" spans="1:25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</row>
    <row r="100" spans="1:25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</row>
    <row r="101" spans="1:25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</row>
    <row r="102" spans="1:25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</row>
    <row r="103" spans="1:25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</row>
    <row r="104" spans="1:25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</row>
    <row r="105" spans="1:2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</row>
    <row r="106" spans="1:25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</row>
    <row r="107" spans="1:25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</row>
    <row r="108" spans="1:25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</row>
    <row r="109" spans="1:25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</row>
    <row r="110" spans="1:25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</row>
    <row r="111" spans="1:25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</row>
    <row r="112" spans="1:25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</row>
    <row r="113" spans="1:25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</row>
    <row r="114" spans="1:25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</row>
    <row r="115" spans="1:2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</row>
    <row r="116" spans="1:25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</row>
    <row r="117" spans="1:25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</row>
    <row r="118" spans="1:25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</row>
    <row r="120" spans="1:25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</row>
    <row r="121" spans="1:25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</row>
    <row r="122" spans="1:25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</row>
    <row r="123" spans="1:25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</row>
    <row r="124" spans="1:25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</row>
    <row r="125" spans="1: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</row>
    <row r="126" spans="1:25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</row>
    <row r="127" spans="1:25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</row>
    <row r="128" spans="1:25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</row>
    <row r="129" spans="1:25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</row>
    <row r="130" spans="1:25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</row>
    <row r="131" spans="1:25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</row>
    <row r="132" spans="1:25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</row>
    <row r="133" spans="1:25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</row>
    <row r="134" spans="1:25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</row>
    <row r="135" spans="1:2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</row>
    <row r="136" spans="1:25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</row>
    <row r="137" spans="1:25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</row>
    <row r="138" spans="1:25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</row>
    <row r="139" spans="1:25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</row>
    <row r="140" spans="1:25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</row>
    <row r="141" spans="1:25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</row>
    <row r="142" spans="1:25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</row>
    <row r="143" spans="1:25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</row>
    <row r="144" spans="1:25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</row>
    <row r="145" spans="1:2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</row>
    <row r="146" spans="1:25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</row>
    <row r="147" spans="1:25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</row>
    <row r="148" spans="1:25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</row>
    <row r="149" spans="1:25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</row>
    <row r="150" spans="1:25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</row>
    <row r="151" spans="1:25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</row>
    <row r="152" spans="1:25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</row>
    <row r="153" spans="1:25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</row>
    <row r="154" spans="1:25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</row>
    <row r="155" spans="1:2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</row>
    <row r="156" spans="1:25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</row>
    <row r="157" spans="1:25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</row>
    <row r="158" spans="1:25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</row>
    <row r="159" spans="1:25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</row>
    <row r="160" spans="1:25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</row>
    <row r="161" spans="1:25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</row>
    <row r="162" spans="1:25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</row>
    <row r="163" spans="1:25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</row>
    <row r="164" spans="1:25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</row>
    <row r="165" spans="1:2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</row>
    <row r="166" spans="1:25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</row>
    <row r="167" spans="1:25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</row>
    <row r="168" spans="1:25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</row>
    <row r="169" spans="1:25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</row>
    <row r="170" spans="1:25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</row>
    <row r="171" spans="1:25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</row>
    <row r="172" spans="1:25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</row>
    <row r="173" spans="1:25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</row>
    <row r="174" spans="1:25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</row>
    <row r="175" spans="1:2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</row>
    <row r="176" spans="1:25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</row>
    <row r="177" spans="1:25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</row>
    <row r="178" spans="1:25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</row>
    <row r="179" spans="1:25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</row>
    <row r="180" spans="1:25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</row>
    <row r="181" spans="1:25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</row>
    <row r="182" spans="1:25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</row>
    <row r="183" spans="1:25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</row>
  </sheetData>
  <phoneticPr fontId="4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a44472-358d-4f72-9b41-73280ab5bb44">
      <Terms xmlns="http://schemas.microsoft.com/office/infopath/2007/PartnerControls"/>
    </lcf76f155ced4ddcb4097134ff3c332f>
    <TaxCatchAll xmlns="abe9a1fc-9b1b-4145-a7c0-c219f34cbfe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89B95AB6962459D297FEDC06642CB" ma:contentTypeVersion="10" ma:contentTypeDescription="Create a new document." ma:contentTypeScope="" ma:versionID="31d4b9b804ee58645739dd064a24e0ef">
  <xsd:schema xmlns:xsd="http://www.w3.org/2001/XMLSchema" xmlns:xs="http://www.w3.org/2001/XMLSchema" xmlns:p="http://schemas.microsoft.com/office/2006/metadata/properties" xmlns:ns2="d0a44472-358d-4f72-9b41-73280ab5bb44" xmlns:ns3="abe9a1fc-9b1b-4145-a7c0-c219f34cbfe1" targetNamespace="http://schemas.microsoft.com/office/2006/metadata/properties" ma:root="true" ma:fieldsID="6d677dd6d8eb8b95637b08373aa39eb7" ns2:_="" ns3:_="">
    <xsd:import namespace="d0a44472-358d-4f72-9b41-73280ab5bb44"/>
    <xsd:import namespace="abe9a1fc-9b1b-4145-a7c0-c219f34cbf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44472-358d-4f72-9b41-73280ab5b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2568434-6086-4078-b853-ebdccdc5b3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9a1fc-9b1b-4145-a7c0-c219f34cbf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2504049-49c8-44d9-a5c9-16e6b47929cc}" ma:internalName="TaxCatchAll" ma:showField="CatchAllData" ma:web="abe9a1fc-9b1b-4145-a7c0-c219f34cbf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85166B-068B-4EF9-ACE2-1BB8C6FE5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89F554-92C1-435B-A7B4-9C5E151F206B}">
  <ds:schemaRefs>
    <ds:schemaRef ds:uri="http://schemas.microsoft.com/office/2006/metadata/properties"/>
    <ds:schemaRef ds:uri="http://schemas.microsoft.com/office/infopath/2007/PartnerControls"/>
    <ds:schemaRef ds:uri="d0a44472-358d-4f72-9b41-73280ab5bb44"/>
    <ds:schemaRef ds:uri="abe9a1fc-9b1b-4145-a7c0-c219f34cbfe1"/>
  </ds:schemaRefs>
</ds:datastoreItem>
</file>

<file path=customXml/itemProps3.xml><?xml version="1.0" encoding="utf-8"?>
<ds:datastoreItem xmlns:ds="http://schemas.openxmlformats.org/officeDocument/2006/customXml" ds:itemID="{47BAF7B6-FEB0-49D3-B034-DF379BDDA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44472-358d-4f72-9b41-73280ab5bb44"/>
    <ds:schemaRef ds:uri="abe9a1fc-9b1b-4145-a7c0-c219f34cbf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说明（勿修改）</vt:lpstr>
      <vt:lpstr>项目信息</vt:lpstr>
      <vt:lpstr>设备清单</vt:lpstr>
      <vt:lpstr>初始化要求</vt:lpstr>
      <vt:lpstr>网络设备</vt:lpstr>
      <vt:lpstr>服务器</vt:lpstr>
      <vt:lpstr>IP互联表</vt:lpstr>
      <vt:lpstr>网络规划概要</vt:lpstr>
      <vt:lpstr>VM规划</vt:lpstr>
      <vt:lpstr>IP地址段</vt:lpstr>
      <vt:lpstr>AS</vt:lpstr>
      <vt:lpstr>出口信息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liu haohan</cp:lastModifiedBy>
  <cp:revision/>
  <dcterms:created xsi:type="dcterms:W3CDTF">2012-08-17T05:17:00Z</dcterms:created>
  <dcterms:modified xsi:type="dcterms:W3CDTF">2023-01-17T12:23:13Z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BF1737C96A224DA1B24399D82262B578</vt:lpwstr>
  </property>
  <property fmtid="{D5CDD505-2E9C-101B-9397-08002B2CF9AE}" pid="4" name="ContentTypeId">
    <vt:lpwstr>0x01010035289B95AB6962459D297FEDC06642CB</vt:lpwstr>
  </property>
  <property fmtid="{D5CDD505-2E9C-101B-9397-08002B2CF9AE}" pid="5" name="MediaServiceImageTags">
    <vt:lpwstr/>
  </property>
</Properties>
</file>