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esktop\如何磨刀\"/>
    </mc:Choice>
  </mc:AlternateContent>
  <bookViews>
    <workbookView xWindow="0" yWindow="0" windowWidth="21570" windowHeight="11355"/>
  </bookViews>
  <sheets>
    <sheet name="磨料与磨具" sheetId="1" r:id="rId1"/>
    <sheet name="氯氧镁水泥" sheetId="3" r:id="rId2"/>
    <sheet name="1-氧化镁活性测定" sheetId="4" r:id="rId3"/>
    <sheet name="水泥浇筑" sheetId="5" r:id="rId4"/>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53" i="5" l="1"/>
  <c r="E53" i="5"/>
  <c r="D53" i="5"/>
  <c r="C53" i="5"/>
  <c r="V27" i="4" l="1"/>
  <c r="V26" i="4"/>
  <c r="V25" i="4"/>
  <c r="V24" i="4"/>
  <c r="D48" i="5" l="1"/>
  <c r="D51" i="5" s="1"/>
  <c r="D49" i="5"/>
  <c r="D47" i="5"/>
  <c r="P53" i="5"/>
  <c r="J47" i="5"/>
  <c r="V51" i="5"/>
  <c r="G47" i="5" l="1"/>
  <c r="H47" i="5"/>
  <c r="V41" i="5"/>
  <c r="Z62" i="5"/>
  <c r="Z63" i="5"/>
  <c r="Z64" i="5"/>
  <c r="Z65" i="5"/>
  <c r="X63" i="5"/>
  <c r="X64" i="5"/>
  <c r="X65" i="5"/>
  <c r="X62" i="5"/>
  <c r="P45" i="5" l="1"/>
  <c r="P44" i="5"/>
  <c r="P43" i="5"/>
  <c r="P42" i="5"/>
  <c r="P55" i="5"/>
  <c r="P54" i="5"/>
  <c r="P52" i="5"/>
  <c r="T51" i="5" s="1"/>
  <c r="S51" i="5" l="1"/>
  <c r="S41" i="5"/>
  <c r="V23" i="4"/>
  <c r="Y33" i="3" l="1"/>
  <c r="Y32" i="3"/>
  <c r="AB31" i="3" s="1"/>
  <c r="Y35" i="3"/>
  <c r="Y34" i="3"/>
  <c r="R29" i="3"/>
  <c r="R28" i="3"/>
</calcChain>
</file>

<file path=xl/sharedStrings.xml><?xml version="1.0" encoding="utf-8"?>
<sst xmlns="http://schemas.openxmlformats.org/spreadsheetml/2006/main" count="279" uniqueCount="192">
  <si>
    <t>常规磨具磨料</t>
    <phoneticPr fontId="1" type="noConversion"/>
  </si>
  <si>
    <t>超硬磨料</t>
    <phoneticPr fontId="1" type="noConversion"/>
  </si>
  <si>
    <t>硬质合金是由难熔金属的硬质化合物和粘结金属通过粉末冶金工艺制成的一种合金材料。硬度高（86～93HRA，相当于69～81HRC）</t>
    <phoneticPr fontId="1" type="noConversion"/>
  </si>
  <si>
    <t>硬度</t>
    <phoneticPr fontId="1" type="noConversion"/>
  </si>
  <si>
    <t>金刚石</t>
    <phoneticPr fontId="1" type="noConversion"/>
  </si>
  <si>
    <t>立方氮化硼</t>
    <phoneticPr fontId="1" type="noConversion"/>
  </si>
  <si>
    <t>碳化硼</t>
    <phoneticPr fontId="1" type="noConversion"/>
  </si>
  <si>
    <t>绿碳化硅</t>
    <phoneticPr fontId="1" type="noConversion"/>
  </si>
  <si>
    <t>白刚玉</t>
    <phoneticPr fontId="1" type="noConversion"/>
  </si>
  <si>
    <t>白刚玉</t>
    <phoneticPr fontId="1" type="noConversion"/>
  </si>
  <si>
    <t>铬刚玉</t>
    <phoneticPr fontId="1" type="noConversion"/>
  </si>
  <si>
    <t>黑碳化硅</t>
    <phoneticPr fontId="1" type="noConversion"/>
  </si>
  <si>
    <t>棕刚玉</t>
    <phoneticPr fontId="1" type="noConversion"/>
  </si>
  <si>
    <t>韧性</t>
    <phoneticPr fontId="1" type="noConversion"/>
  </si>
  <si>
    <t>棕刚玉，铬刚玉</t>
    <phoneticPr fontId="1" type="noConversion"/>
  </si>
  <si>
    <t>黑碳化硅</t>
    <phoneticPr fontId="1" type="noConversion"/>
  </si>
  <si>
    <t>金刚石</t>
    <phoneticPr fontId="1" type="noConversion"/>
  </si>
  <si>
    <t>氮化硼</t>
    <phoneticPr fontId="1" type="noConversion"/>
  </si>
  <si>
    <t>碳化硼</t>
    <phoneticPr fontId="1" type="noConversion"/>
  </si>
  <si>
    <t>丁苯胶乳</t>
    <phoneticPr fontId="1" type="noConversion"/>
  </si>
  <si>
    <t>杜拉纤维</t>
    <phoneticPr fontId="1" type="noConversion"/>
  </si>
  <si>
    <t>丁苯</t>
    <phoneticPr fontId="1" type="noConversion"/>
  </si>
  <si>
    <t>硅粉</t>
    <phoneticPr fontId="1" type="noConversion"/>
  </si>
  <si>
    <t>石膏</t>
    <phoneticPr fontId="1" type="noConversion"/>
  </si>
  <si>
    <t>60度</t>
    <phoneticPr fontId="1" type="noConversion"/>
  </si>
  <si>
    <t>物质</t>
    <phoneticPr fontId="1" type="noConversion"/>
  </si>
  <si>
    <t>分子量</t>
    <phoneticPr fontId="1" type="noConversion"/>
  </si>
  <si>
    <t>六水氯化镁</t>
    <phoneticPr fontId="1" type="noConversion"/>
  </si>
  <si>
    <t>氧化镁</t>
    <phoneticPr fontId="1" type="noConversion"/>
  </si>
  <si>
    <t>水</t>
    <phoneticPr fontId="1" type="noConversion"/>
  </si>
  <si>
    <t>碳化硅</t>
    <phoneticPr fontId="1" type="noConversion"/>
  </si>
  <si>
    <t>氧化铝</t>
    <phoneticPr fontId="1" type="noConversion"/>
  </si>
  <si>
    <t>摩尔比</t>
    <phoneticPr fontId="1" type="noConversion"/>
  </si>
  <si>
    <t>质量</t>
    <phoneticPr fontId="1" type="noConversion"/>
  </si>
  <si>
    <t>活性</t>
    <phoneticPr fontId="1" type="noConversion"/>
  </si>
  <si>
    <t>六水氯化镁中有水</t>
    <phoneticPr fontId="1" type="noConversion"/>
  </si>
  <si>
    <t>根据右图中的方法测定所购氧化镁的活性。</t>
    <phoneticPr fontId="1" type="noConversion"/>
  </si>
  <si>
    <t>石膏块</t>
    <phoneticPr fontId="1" type="noConversion"/>
  </si>
  <si>
    <t>10g水</t>
    <phoneticPr fontId="1" type="noConversion"/>
  </si>
  <si>
    <t>35g半水石膏</t>
    <phoneticPr fontId="1" type="noConversion"/>
  </si>
  <si>
    <t>轻质氧化镁20g</t>
    <phoneticPr fontId="1" type="noConversion"/>
  </si>
  <si>
    <t>六水氯化镁9g</t>
    <phoneticPr fontId="1" type="noConversion"/>
  </si>
  <si>
    <t>水6.4g</t>
    <phoneticPr fontId="1" type="noConversion"/>
  </si>
  <si>
    <t>结果</t>
    <phoneticPr fontId="1" type="noConversion"/>
  </si>
  <si>
    <t>失败，根本不成型，石膏粉应该不是纯的半水石膏</t>
    <phoneticPr fontId="1" type="noConversion"/>
  </si>
  <si>
    <t>重质氧化镁20g</t>
    <phoneticPr fontId="1" type="noConversion"/>
  </si>
  <si>
    <t>轻质氧化镁30g</t>
    <phoneticPr fontId="1" type="noConversion"/>
  </si>
  <si>
    <t>水9.6g</t>
    <phoneticPr fontId="1" type="noConversion"/>
  </si>
  <si>
    <t>半水石膏2.25g</t>
    <phoneticPr fontId="1" type="noConversion"/>
  </si>
  <si>
    <t>硅粉2.5g</t>
    <phoneticPr fontId="1" type="noConversion"/>
  </si>
  <si>
    <t>80目铬刚玉20g</t>
    <phoneticPr fontId="1" type="noConversion"/>
  </si>
  <si>
    <t>绿碳6g</t>
    <phoneticPr fontId="1" type="noConversion"/>
  </si>
  <si>
    <t>1上层</t>
    <phoneticPr fontId="1" type="noConversion"/>
  </si>
  <si>
    <t>白刚玉6g</t>
    <phoneticPr fontId="1" type="noConversion"/>
  </si>
  <si>
    <t>http://blog.sina.com.cn/s/blog_70a321480100oht1.html</t>
  </si>
  <si>
    <t>但与文献使用堆积密度0.2以下的氧化镁描述相悖，而且混合后不成水泥状</t>
    <phoneticPr fontId="1" type="noConversion"/>
  </si>
  <si>
    <t>YB-T 4019-2006</t>
    <phoneticPr fontId="1" type="noConversion"/>
  </si>
  <si>
    <t>瓶重</t>
    <phoneticPr fontId="1" type="noConversion"/>
  </si>
  <si>
    <t>试料</t>
    <phoneticPr fontId="1" type="noConversion"/>
  </si>
  <si>
    <t>水化后</t>
    <phoneticPr fontId="1" type="noConversion"/>
  </si>
  <si>
    <t>W</t>
    <phoneticPr fontId="1" type="noConversion"/>
  </si>
  <si>
    <t>重质氧化镁20g</t>
    <phoneticPr fontId="1" type="noConversion"/>
  </si>
  <si>
    <t>六水氯化镁4.3g</t>
    <phoneticPr fontId="1" type="noConversion"/>
  </si>
  <si>
    <t>水3.2g</t>
    <phoneticPr fontId="1" type="noConversion"/>
  </si>
  <si>
    <t>半水石膏1.15g</t>
    <phoneticPr fontId="1" type="noConversion"/>
  </si>
  <si>
    <t>白刚玉10g</t>
    <phoneticPr fontId="1" type="noConversion"/>
  </si>
  <si>
    <t>水灰比</t>
    <phoneticPr fontId="1" type="noConversion"/>
  </si>
  <si>
    <t>六水氯化镁9g</t>
    <phoneticPr fontId="1" type="noConversion"/>
  </si>
  <si>
    <t>重质氧化镁24g</t>
    <phoneticPr fontId="1" type="noConversion"/>
  </si>
  <si>
    <t>重质氧化镁21g</t>
    <phoneticPr fontId="1" type="noConversion"/>
  </si>
  <si>
    <t>测量方法有严重问题：氧化镁吸水后变成氢氧化镁，不再是活性氧化镁，但仍然可以参与反应</t>
    <phoneticPr fontId="1" type="noConversion"/>
  </si>
  <si>
    <t>六水氯化镁8.6g</t>
    <phoneticPr fontId="1" type="noConversion"/>
  </si>
  <si>
    <t>水灰比不能过大</t>
    <phoneticPr fontId="1" type="noConversion"/>
  </si>
  <si>
    <t>磨料量不能过多</t>
    <phoneticPr fontId="1" type="noConversion"/>
  </si>
  <si>
    <t>磷酸</t>
    <phoneticPr fontId="1" type="noConversion"/>
  </si>
  <si>
    <t>1%MgO质量</t>
    <phoneticPr fontId="1" type="noConversion"/>
  </si>
  <si>
    <t>硅粉</t>
    <phoneticPr fontId="1" type="noConversion"/>
  </si>
  <si>
    <t>12.5%MgO质量</t>
    <phoneticPr fontId="1" type="noConversion"/>
  </si>
  <si>
    <t>丁苯胶乳</t>
    <phoneticPr fontId="1" type="noConversion"/>
  </si>
  <si>
    <t>5%总质量</t>
    <phoneticPr fontId="1" type="noConversion"/>
  </si>
  <si>
    <t>杜拉纤维</t>
    <phoneticPr fontId="1" type="noConversion"/>
  </si>
  <si>
    <t>柠檬酸</t>
    <phoneticPr fontId="1" type="noConversion"/>
  </si>
  <si>
    <t>硫酸镁</t>
    <phoneticPr fontId="1" type="noConversion"/>
  </si>
  <si>
    <t>1%~10%，不靠谱</t>
    <phoneticPr fontId="1" type="noConversion"/>
  </si>
  <si>
    <t>文献1(氯氧镁水泥改性)</t>
    <phoneticPr fontId="1" type="noConversion"/>
  </si>
  <si>
    <t>文献2(高耐磨磨具)</t>
    <phoneticPr fontId="1" type="noConversion"/>
  </si>
  <si>
    <t>活性(85氧化镁典型值)</t>
    <phoneticPr fontId="1" type="noConversion"/>
  </si>
  <si>
    <t>白刚玉10g</t>
    <phoneticPr fontId="1" type="noConversion"/>
  </si>
  <si>
    <t>柠檬酸2g</t>
    <phoneticPr fontId="1" type="noConversion"/>
  </si>
  <si>
    <t>稀硫酸1mL</t>
    <phoneticPr fontId="1" type="noConversion"/>
  </si>
  <si>
    <t>水3g</t>
    <phoneticPr fontId="1" type="noConversion"/>
  </si>
  <si>
    <t>磷酸0.2mL</t>
    <phoneticPr fontId="1" type="noConversion"/>
  </si>
  <si>
    <t>水10.5g+2g</t>
    <phoneticPr fontId="1" type="noConversion"/>
  </si>
  <si>
    <t>硅粉2.5g+0.5g水</t>
    <phoneticPr fontId="1" type="noConversion"/>
  </si>
  <si>
    <t>石膏1g+0.2g水</t>
    <phoneticPr fontId="1" type="noConversion"/>
  </si>
  <si>
    <t>石膏粉30g</t>
    <phoneticPr fontId="1" type="noConversion"/>
  </si>
  <si>
    <t>石膏0.35
硅酸盐、铝酸盐、白水泥水灰比0.27</t>
    <phoneticPr fontId="1" type="noConversion"/>
  </si>
  <si>
    <t>普通水泥30g</t>
    <phoneticPr fontId="1" type="noConversion"/>
  </si>
  <si>
    <t>水8.1g+2g</t>
  </si>
  <si>
    <t>水8.1g+2g</t>
    <phoneticPr fontId="1" type="noConversion"/>
  </si>
  <si>
    <t>铝酸盐水泥30g</t>
    <phoneticPr fontId="1" type="noConversion"/>
  </si>
  <si>
    <t>白水泥30g</t>
    <phoneticPr fontId="1" type="noConversion"/>
  </si>
  <si>
    <t>60℃养护</t>
    <phoneticPr fontId="1" type="noConversion"/>
  </si>
  <si>
    <t>A1</t>
    <phoneticPr fontId="1" type="noConversion"/>
  </si>
  <si>
    <t>A2</t>
    <phoneticPr fontId="1" type="noConversion"/>
  </si>
  <si>
    <t>A3</t>
    <phoneticPr fontId="1" type="noConversion"/>
  </si>
  <si>
    <t>A4</t>
    <phoneticPr fontId="1" type="noConversion"/>
  </si>
  <si>
    <t>A5</t>
    <phoneticPr fontId="1" type="noConversion"/>
  </si>
  <si>
    <t>B11</t>
    <phoneticPr fontId="1" type="noConversion"/>
  </si>
  <si>
    <t>B12</t>
    <phoneticPr fontId="1" type="noConversion"/>
  </si>
  <si>
    <t>B21</t>
    <phoneticPr fontId="1" type="noConversion"/>
  </si>
  <si>
    <t>B22</t>
    <phoneticPr fontId="1" type="noConversion"/>
  </si>
  <si>
    <t>B31</t>
    <phoneticPr fontId="1" type="noConversion"/>
  </si>
  <si>
    <t>B32</t>
    <phoneticPr fontId="1" type="noConversion"/>
  </si>
  <si>
    <t>B41</t>
    <phoneticPr fontId="1" type="noConversion"/>
  </si>
  <si>
    <t>B42</t>
    <phoneticPr fontId="1" type="noConversion"/>
  </si>
  <si>
    <t>C1</t>
    <phoneticPr fontId="1" type="noConversion"/>
  </si>
  <si>
    <t>C2</t>
    <phoneticPr fontId="1" type="noConversion"/>
  </si>
  <si>
    <t>C3</t>
    <phoneticPr fontId="1" type="noConversion"/>
  </si>
  <si>
    <t>C4</t>
    <phoneticPr fontId="1" type="noConversion"/>
  </si>
  <si>
    <t>氯镁水泥</t>
    <phoneticPr fontId="1" type="noConversion"/>
  </si>
  <si>
    <t>丁苯胶乳1g</t>
    <phoneticPr fontId="1" type="noConversion"/>
  </si>
  <si>
    <t>A6</t>
    <phoneticPr fontId="1" type="noConversion"/>
  </si>
  <si>
    <t>六水氯化镁13g</t>
    <phoneticPr fontId="1" type="noConversion"/>
  </si>
  <si>
    <t>B01</t>
    <phoneticPr fontId="1" type="noConversion"/>
  </si>
  <si>
    <t>B02</t>
    <phoneticPr fontId="1" type="noConversion"/>
  </si>
  <si>
    <t>典型活性</t>
    <phoneticPr fontId="1" type="noConversion"/>
  </si>
  <si>
    <t>摩尔比</t>
    <phoneticPr fontId="1" type="noConversion"/>
  </si>
  <si>
    <t>氯化镁</t>
    <phoneticPr fontId="1" type="noConversion"/>
  </si>
  <si>
    <t>氧化镁</t>
    <phoneticPr fontId="1" type="noConversion"/>
  </si>
  <si>
    <t>氯化镁分子量</t>
    <phoneticPr fontId="1" type="noConversion"/>
  </si>
  <si>
    <t>氧化镁分子量</t>
    <phoneticPr fontId="1" type="noConversion"/>
  </si>
  <si>
    <t>进口</t>
    <phoneticPr fontId="1" type="noConversion"/>
  </si>
  <si>
    <t>水灰比</t>
    <phoneticPr fontId="1" type="noConversion"/>
  </si>
  <si>
    <t>氯化镁浓度</t>
    <phoneticPr fontId="1" type="noConversion"/>
  </si>
  <si>
    <t>氯化镁浓度</t>
    <phoneticPr fontId="1" type="noConversion"/>
  </si>
  <si>
    <t>菱苦土磨具的成分分析及应用</t>
  </si>
  <si>
    <t>活性</t>
    <phoneticPr fontId="1" type="noConversion"/>
  </si>
  <si>
    <t>MgO-MgCl2摩尔比与添加剂对菱苦土制品强度的影响</t>
  </si>
  <si>
    <t>http://www.doc88.com/p-4394408640652.html</t>
    <phoneticPr fontId="1" type="noConversion"/>
  </si>
  <si>
    <t>总水灰比</t>
    <phoneticPr fontId="1" type="noConversion"/>
  </si>
  <si>
    <t>杜拉纤维</t>
    <phoneticPr fontId="1" type="noConversion"/>
  </si>
  <si>
    <t>卤水=六水氯化镁432g+水210g</t>
    <phoneticPr fontId="1" type="noConversion"/>
  </si>
  <si>
    <t>重质氧化镁24g</t>
  </si>
  <si>
    <t>重质氧化镁24g</t>
    <phoneticPr fontId="1" type="noConversion"/>
  </si>
  <si>
    <t>卤水19g</t>
  </si>
  <si>
    <t>卤水19g</t>
    <phoneticPr fontId="1" type="noConversion"/>
  </si>
  <si>
    <t>氯镁水泥</t>
    <phoneticPr fontId="1" type="noConversion"/>
  </si>
  <si>
    <t>重质氧化镁</t>
    <phoneticPr fontId="1" type="noConversion"/>
  </si>
  <si>
    <t>六水氯化镁</t>
    <phoneticPr fontId="1" type="noConversion"/>
  </si>
  <si>
    <t>多文献综合</t>
    <phoneticPr fontId="1" type="noConversion"/>
  </si>
  <si>
    <t>水</t>
    <phoneticPr fontId="1" type="noConversion"/>
  </si>
  <si>
    <t>氧化铝</t>
    <phoneticPr fontId="1" type="noConversion"/>
  </si>
  <si>
    <t>活性小于0.45的氧化镁可能无法使用</t>
    <phoneticPr fontId="1" type="noConversion"/>
  </si>
  <si>
    <t>该配方的卤水是水泥取到净浆最大抗压强度</t>
    <phoneticPr fontId="1" type="noConversion"/>
  </si>
  <si>
    <t>该卤水可能取到磨具最大抗拉强度</t>
    <phoneticPr fontId="1" type="noConversion"/>
  </si>
  <si>
    <t>氧化铝质量比</t>
    <phoneticPr fontId="1" type="noConversion"/>
  </si>
  <si>
    <t>A1</t>
  </si>
  <si>
    <t>A2</t>
    <phoneticPr fontId="1" type="noConversion"/>
  </si>
  <si>
    <t>加10mg荧光粉</t>
    <phoneticPr fontId="1" type="noConversion"/>
  </si>
  <si>
    <t>磷酸三丁酯</t>
    <phoneticPr fontId="1" type="noConversion"/>
  </si>
  <si>
    <t>质量上限</t>
    <phoneticPr fontId="1" type="noConversion"/>
  </si>
  <si>
    <t>可选添加剂</t>
    <phoneticPr fontId="1" type="noConversion"/>
  </si>
  <si>
    <t>消泡剂，0.03%</t>
    <phoneticPr fontId="1" type="noConversion"/>
  </si>
  <si>
    <t>A3</t>
    <phoneticPr fontId="1" type="noConversion"/>
  </si>
  <si>
    <t>加荧光粉莫得屌用，还是得加颜料，另外水灰比25.6过稠</t>
    <phoneticPr fontId="1" type="noConversion"/>
  </si>
  <si>
    <t>C5</t>
    <phoneticPr fontId="1" type="noConversion"/>
  </si>
  <si>
    <t>普通水泥45g</t>
    <phoneticPr fontId="1" type="noConversion"/>
  </si>
  <si>
    <t>白刚玉15g</t>
    <phoneticPr fontId="1" type="noConversion"/>
  </si>
  <si>
    <t>水17g</t>
    <phoneticPr fontId="1" type="noConversion"/>
  </si>
  <si>
    <t>山东化工厂</t>
    <phoneticPr fontId="1" type="noConversion"/>
  </si>
  <si>
    <t>优索样品</t>
    <phoneticPr fontId="1" type="noConversion"/>
  </si>
  <si>
    <t>房屋科技材料</t>
    <phoneticPr fontId="1" type="noConversion"/>
  </si>
  <si>
    <t>A4</t>
  </si>
  <si>
    <t>A5</t>
  </si>
  <si>
    <t>A6</t>
  </si>
  <si>
    <t>A7</t>
  </si>
  <si>
    <t>A8</t>
  </si>
  <si>
    <t>A9</t>
  </si>
  <si>
    <t>A10</t>
  </si>
  <si>
    <t>A11</t>
  </si>
  <si>
    <t>A12</t>
  </si>
  <si>
    <t>A13</t>
  </si>
  <si>
    <t>6 5.4 0.2</t>
    <phoneticPr fontId="1" type="noConversion"/>
  </si>
  <si>
    <t>1g丁苯胶乳</t>
    <phoneticPr fontId="1" type="noConversion"/>
  </si>
  <si>
    <t>2.2g硅粉</t>
    <phoneticPr fontId="1" type="noConversion"/>
  </si>
  <si>
    <t>1g石膏</t>
    <phoneticPr fontId="1" type="noConversion"/>
  </si>
  <si>
    <t>三个加起来</t>
    <phoneticPr fontId="1" type="noConversion"/>
  </si>
  <si>
    <t>丁苯胶乳需要在水泥拌和后再加入，否则氯化镁溶液会将其沉淀</t>
    <phoneticPr fontId="1" type="noConversion"/>
  </si>
  <si>
    <t>前期水灰比较小，难以搅拌，应补水。加入丁苯胶乳后正常</t>
    <phoneticPr fontId="1" type="noConversion"/>
  </si>
  <si>
    <t>配比</t>
    <phoneticPr fontId="1" type="noConversion"/>
  </si>
  <si>
    <t>备注：通过修改左边淡蓝色区域的摩尔比得到左边的具体质量，通过数值复制进下表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</si>
</sst>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等线"/>
      <family val="2"/>
      <charset val="134"/>
      <scheme val="minor"/>
    </font>
    <font>
      <sz val="9"/>
      <name val="等线"/>
      <family val="2"/>
      <charset val="134"/>
      <scheme val="minor"/>
    </font>
    <font>
      <sz val="8"/>
      <color theme="1"/>
      <name val="等线"/>
      <family val="3"/>
      <charset val="134"/>
      <scheme val="minor"/>
    </font>
    <font>
      <u/>
      <sz val="11"/>
      <color theme="10"/>
      <name val="等线"/>
      <family val="2"/>
      <charset val="134"/>
      <scheme val="minor"/>
    </font>
  </fonts>
  <fills count="5">
    <fill>
      <patternFill patternType="none"/>
    </fill>
    <fill>
      <patternFill patternType="gray125"/>
    </fill>
    <fill>
      <patternFill patternType="solid">
        <fgColor theme="1" tint="0.14999847407452621"/>
        <bgColor indexed="64"/>
      </patternFill>
    </fill>
    <fill>
      <patternFill patternType="solid">
        <fgColor theme="7" tint="0.59999389629810485"/>
        <bgColor indexed="64"/>
      </patternFill>
    </fill>
    <fill>
      <patternFill patternType="solid">
        <fgColor theme="8" tint="0.79998168889431442"/>
        <bgColor indexed="64"/>
      </patternFill>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0">
    <xf numFmtId="0" fontId="0" fillId="0" borderId="0" xfId="0">
      <alignment vertical="center"/>
    </xf>
    <xf numFmtId="9" fontId="0" fillId="0" borderId="0" xfId="0" applyNumberFormat="1">
      <alignment vertical="center"/>
    </xf>
    <xf numFmtId="14" fontId="0" fillId="0" borderId="0" xfId="0" applyNumberFormat="1">
      <alignment vertical="center"/>
    </xf>
    <xf numFmtId="0" fontId="3" fillId="0" borderId="0" xfId="1">
      <alignment vertical="center"/>
    </xf>
    <xf numFmtId="0" fontId="0" fillId="2" borderId="0" xfId="0" applyFill="1">
      <alignment vertical="center"/>
    </xf>
    <xf numFmtId="0" fontId="0" fillId="0" borderId="0" xfId="0" applyFill="1">
      <alignment vertical="center"/>
    </xf>
    <xf numFmtId="0" fontId="0" fillId="3" borderId="0" xfId="0" applyFill="1">
      <alignment vertical="center"/>
    </xf>
    <xf numFmtId="0" fontId="0" fillId="0" borderId="0" xfId="0" applyAlignment="1">
      <alignment horizontal="center" vertical="center"/>
    </xf>
    <xf numFmtId="0" fontId="2" fillId="0" borderId="0" xfId="0" applyFont="1" applyAlignment="1">
      <alignment horizontal="center" vertical="center" wrapText="1"/>
    </xf>
    <xf numFmtId="0" fontId="0" fillId="4" borderId="0" xfId="0" applyFill="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95251</xdr:rowOff>
    </xdr:from>
    <xdr:to>
      <xdr:col>5</xdr:col>
      <xdr:colOff>182776</xdr:colOff>
      <xdr:row>28</xdr:row>
      <xdr:rowOff>28576</xdr:rowOff>
    </xdr:to>
    <xdr:pic>
      <xdr:nvPicPr>
        <xdr:cNvPr id="2" name="图片 1"/>
        <xdr:cNvPicPr>
          <a:picLocks noChangeAspect="1"/>
        </xdr:cNvPicPr>
      </xdr:nvPicPr>
      <xdr:blipFill>
        <a:blip xmlns:r="http://schemas.openxmlformats.org/officeDocument/2006/relationships" r:embed="rId1"/>
        <a:stretch>
          <a:fillRect/>
        </a:stretch>
      </xdr:blipFill>
      <xdr:spPr>
        <a:xfrm>
          <a:off x="0" y="2447926"/>
          <a:ext cx="3611776" cy="2647950"/>
        </a:xfrm>
        <a:prstGeom prst="rect">
          <a:avLst/>
        </a:prstGeom>
      </xdr:spPr>
    </xdr:pic>
    <xdr:clientData/>
  </xdr:twoCellAnchor>
  <xdr:twoCellAnchor editAs="oneCell">
    <xdr:from>
      <xdr:col>14</xdr:col>
      <xdr:colOff>123825</xdr:colOff>
      <xdr:row>0</xdr:row>
      <xdr:rowOff>104775</xdr:rowOff>
    </xdr:from>
    <xdr:to>
      <xdr:col>22</xdr:col>
      <xdr:colOff>427901</xdr:colOff>
      <xdr:row>41</xdr:row>
      <xdr:rowOff>27657</xdr:rowOff>
    </xdr:to>
    <xdr:pic>
      <xdr:nvPicPr>
        <xdr:cNvPr id="4" name="图片 3"/>
        <xdr:cNvPicPr>
          <a:picLocks noChangeAspect="1"/>
        </xdr:cNvPicPr>
      </xdr:nvPicPr>
      <xdr:blipFill>
        <a:blip xmlns:r="http://schemas.openxmlformats.org/officeDocument/2006/relationships" r:embed="rId2"/>
        <a:stretch>
          <a:fillRect/>
        </a:stretch>
      </xdr:blipFill>
      <xdr:spPr>
        <a:xfrm>
          <a:off x="9725025" y="104775"/>
          <a:ext cx="5790476" cy="7733382"/>
        </a:xfrm>
        <a:prstGeom prst="rect">
          <a:avLst/>
        </a:prstGeom>
      </xdr:spPr>
    </xdr:pic>
    <xdr:clientData/>
  </xdr:twoCellAnchor>
  <xdr:twoCellAnchor editAs="oneCell">
    <xdr:from>
      <xdr:col>14</xdr:col>
      <xdr:colOff>76200</xdr:colOff>
      <xdr:row>42</xdr:row>
      <xdr:rowOff>0</xdr:rowOff>
    </xdr:from>
    <xdr:to>
      <xdr:col>22</xdr:col>
      <xdr:colOff>180276</xdr:colOff>
      <xdr:row>45</xdr:row>
      <xdr:rowOff>47551</xdr:rowOff>
    </xdr:to>
    <xdr:pic>
      <xdr:nvPicPr>
        <xdr:cNvPr id="5" name="图片 4"/>
        <xdr:cNvPicPr>
          <a:picLocks noChangeAspect="1"/>
        </xdr:cNvPicPr>
      </xdr:nvPicPr>
      <xdr:blipFill>
        <a:blip xmlns:r="http://schemas.openxmlformats.org/officeDocument/2006/relationships" r:embed="rId3"/>
        <a:stretch>
          <a:fillRect/>
        </a:stretch>
      </xdr:blipFill>
      <xdr:spPr>
        <a:xfrm>
          <a:off x="9677400" y="8001000"/>
          <a:ext cx="5590476" cy="619051"/>
        </a:xfrm>
        <a:prstGeom prst="rect">
          <a:avLst/>
        </a:prstGeom>
      </xdr:spPr>
    </xdr:pic>
    <xdr:clientData/>
  </xdr:twoCellAnchor>
  <xdr:twoCellAnchor editAs="oneCell">
    <xdr:from>
      <xdr:col>14</xdr:col>
      <xdr:colOff>76200</xdr:colOff>
      <xdr:row>47</xdr:row>
      <xdr:rowOff>0</xdr:rowOff>
    </xdr:from>
    <xdr:to>
      <xdr:col>22</xdr:col>
      <xdr:colOff>142181</xdr:colOff>
      <xdr:row>61</xdr:row>
      <xdr:rowOff>94921</xdr:rowOff>
    </xdr:to>
    <xdr:pic>
      <xdr:nvPicPr>
        <xdr:cNvPr id="6" name="图片 5"/>
        <xdr:cNvPicPr>
          <a:picLocks noChangeAspect="1"/>
        </xdr:cNvPicPr>
      </xdr:nvPicPr>
      <xdr:blipFill>
        <a:blip xmlns:r="http://schemas.openxmlformats.org/officeDocument/2006/relationships" r:embed="rId4"/>
        <a:stretch>
          <a:fillRect/>
        </a:stretch>
      </xdr:blipFill>
      <xdr:spPr>
        <a:xfrm>
          <a:off x="9677400" y="8953500"/>
          <a:ext cx="5552381" cy="2761921"/>
        </a:xfrm>
        <a:prstGeom prst="rect">
          <a:avLst/>
        </a:prstGeom>
      </xdr:spPr>
    </xdr:pic>
    <xdr:clientData/>
  </xdr:twoCellAnchor>
  <xdr:twoCellAnchor editAs="oneCell">
    <xdr:from>
      <xdr:col>14</xdr:col>
      <xdr:colOff>76200</xdr:colOff>
      <xdr:row>62</xdr:row>
      <xdr:rowOff>0</xdr:rowOff>
    </xdr:from>
    <xdr:to>
      <xdr:col>22</xdr:col>
      <xdr:colOff>218371</xdr:colOff>
      <xdr:row>81</xdr:row>
      <xdr:rowOff>75761</xdr:rowOff>
    </xdr:to>
    <xdr:pic>
      <xdr:nvPicPr>
        <xdr:cNvPr id="7" name="图片 6"/>
        <xdr:cNvPicPr>
          <a:picLocks noChangeAspect="1"/>
        </xdr:cNvPicPr>
      </xdr:nvPicPr>
      <xdr:blipFill>
        <a:blip xmlns:r="http://schemas.openxmlformats.org/officeDocument/2006/relationships" r:embed="rId5"/>
        <a:stretch>
          <a:fillRect/>
        </a:stretch>
      </xdr:blipFill>
      <xdr:spPr>
        <a:xfrm>
          <a:off x="9677400" y="11811000"/>
          <a:ext cx="5628571" cy="3695261"/>
        </a:xfrm>
        <a:prstGeom prst="rect">
          <a:avLst/>
        </a:prstGeom>
      </xdr:spPr>
    </xdr:pic>
    <xdr:clientData/>
  </xdr:twoCellAnchor>
  <xdr:twoCellAnchor editAs="oneCell">
    <xdr:from>
      <xdr:col>14</xdr:col>
      <xdr:colOff>76200</xdr:colOff>
      <xdr:row>82</xdr:row>
      <xdr:rowOff>0</xdr:rowOff>
    </xdr:from>
    <xdr:to>
      <xdr:col>22</xdr:col>
      <xdr:colOff>218371</xdr:colOff>
      <xdr:row>91</xdr:row>
      <xdr:rowOff>56939</xdr:rowOff>
    </xdr:to>
    <xdr:pic>
      <xdr:nvPicPr>
        <xdr:cNvPr id="8" name="图片 7"/>
        <xdr:cNvPicPr>
          <a:picLocks noChangeAspect="1"/>
        </xdr:cNvPicPr>
      </xdr:nvPicPr>
      <xdr:blipFill>
        <a:blip xmlns:r="http://schemas.openxmlformats.org/officeDocument/2006/relationships" r:embed="rId6"/>
        <a:stretch>
          <a:fillRect/>
        </a:stretch>
      </xdr:blipFill>
      <xdr:spPr>
        <a:xfrm>
          <a:off x="9677400" y="15621000"/>
          <a:ext cx="5628571" cy="1771439"/>
        </a:xfrm>
        <a:prstGeom prst="rect">
          <a:avLst/>
        </a:prstGeom>
      </xdr:spPr>
    </xdr:pic>
    <xdr:clientData/>
  </xdr:twoCellAnchor>
  <xdr:twoCellAnchor editAs="oneCell">
    <xdr:from>
      <xdr:col>22</xdr:col>
      <xdr:colOff>485775</xdr:colOff>
      <xdr:row>62</xdr:row>
      <xdr:rowOff>57150</xdr:rowOff>
    </xdr:from>
    <xdr:to>
      <xdr:col>30</xdr:col>
      <xdr:colOff>285089</xdr:colOff>
      <xdr:row>78</xdr:row>
      <xdr:rowOff>28217</xdr:rowOff>
    </xdr:to>
    <xdr:pic>
      <xdr:nvPicPr>
        <xdr:cNvPr id="9" name="图片 8"/>
        <xdr:cNvPicPr>
          <a:picLocks noChangeAspect="1"/>
        </xdr:cNvPicPr>
      </xdr:nvPicPr>
      <xdr:blipFill>
        <a:blip xmlns:r="http://schemas.openxmlformats.org/officeDocument/2006/relationships" r:embed="rId7"/>
        <a:stretch>
          <a:fillRect/>
        </a:stretch>
      </xdr:blipFill>
      <xdr:spPr>
        <a:xfrm>
          <a:off x="15573375" y="11868150"/>
          <a:ext cx="5285714" cy="3019067"/>
        </a:xfrm>
        <a:prstGeom prst="rect">
          <a:avLst/>
        </a:prstGeom>
      </xdr:spPr>
    </xdr:pic>
    <xdr:clientData/>
  </xdr:twoCellAnchor>
  <xdr:twoCellAnchor editAs="oneCell">
    <xdr:from>
      <xdr:col>23</xdr:col>
      <xdr:colOff>76200</xdr:colOff>
      <xdr:row>80</xdr:row>
      <xdr:rowOff>0</xdr:rowOff>
    </xdr:from>
    <xdr:to>
      <xdr:col>30</xdr:col>
      <xdr:colOff>456552</xdr:colOff>
      <xdr:row>102</xdr:row>
      <xdr:rowOff>75693</xdr:rowOff>
    </xdr:to>
    <xdr:pic>
      <xdr:nvPicPr>
        <xdr:cNvPr id="10" name="图片 9"/>
        <xdr:cNvPicPr>
          <a:picLocks noChangeAspect="1"/>
        </xdr:cNvPicPr>
      </xdr:nvPicPr>
      <xdr:blipFill>
        <a:blip xmlns:r="http://schemas.openxmlformats.org/officeDocument/2006/relationships" r:embed="rId8"/>
        <a:stretch>
          <a:fillRect/>
        </a:stretch>
      </xdr:blipFill>
      <xdr:spPr>
        <a:xfrm>
          <a:off x="15849600" y="15240000"/>
          <a:ext cx="5180952" cy="4266693"/>
        </a:xfrm>
        <a:prstGeom prst="rect">
          <a:avLst/>
        </a:prstGeom>
      </xdr:spPr>
    </xdr:pic>
    <xdr:clientData/>
  </xdr:twoCellAnchor>
  <xdr:twoCellAnchor editAs="oneCell">
    <xdr:from>
      <xdr:col>0</xdr:col>
      <xdr:colOff>0</xdr:colOff>
      <xdr:row>28</xdr:row>
      <xdr:rowOff>161925</xdr:rowOff>
    </xdr:from>
    <xdr:to>
      <xdr:col>4</xdr:col>
      <xdr:colOff>447276</xdr:colOff>
      <xdr:row>37</xdr:row>
      <xdr:rowOff>123626</xdr:rowOff>
    </xdr:to>
    <xdr:pic>
      <xdr:nvPicPr>
        <xdr:cNvPr id="11" name="图片 10"/>
        <xdr:cNvPicPr>
          <a:picLocks noChangeAspect="1"/>
        </xdr:cNvPicPr>
      </xdr:nvPicPr>
      <xdr:blipFill>
        <a:blip xmlns:r="http://schemas.openxmlformats.org/officeDocument/2006/relationships" r:embed="rId9"/>
        <a:stretch>
          <a:fillRect/>
        </a:stretch>
      </xdr:blipFill>
      <xdr:spPr>
        <a:xfrm>
          <a:off x="0" y="5229225"/>
          <a:ext cx="3190476" cy="1590476"/>
        </a:xfrm>
        <a:prstGeom prst="rect">
          <a:avLst/>
        </a:prstGeom>
      </xdr:spPr>
    </xdr:pic>
    <xdr:clientData/>
  </xdr:twoCellAnchor>
  <xdr:twoCellAnchor editAs="oneCell">
    <xdr:from>
      <xdr:col>0</xdr:col>
      <xdr:colOff>47625</xdr:colOff>
      <xdr:row>39</xdr:row>
      <xdr:rowOff>0</xdr:rowOff>
    </xdr:from>
    <xdr:to>
      <xdr:col>13</xdr:col>
      <xdr:colOff>427463</xdr:colOff>
      <xdr:row>52</xdr:row>
      <xdr:rowOff>9230</xdr:rowOff>
    </xdr:to>
    <xdr:pic>
      <xdr:nvPicPr>
        <xdr:cNvPr id="12" name="图片 11"/>
        <xdr:cNvPicPr>
          <a:picLocks noChangeAspect="1"/>
        </xdr:cNvPicPr>
      </xdr:nvPicPr>
      <xdr:blipFill>
        <a:blip xmlns:r="http://schemas.openxmlformats.org/officeDocument/2006/relationships" r:embed="rId10"/>
        <a:stretch>
          <a:fillRect/>
        </a:stretch>
      </xdr:blipFill>
      <xdr:spPr>
        <a:xfrm>
          <a:off x="47625" y="7058025"/>
          <a:ext cx="9295238" cy="2361905"/>
        </a:xfrm>
        <a:prstGeom prst="rect">
          <a:avLst/>
        </a:prstGeom>
      </xdr:spPr>
    </xdr:pic>
    <xdr:clientData/>
  </xdr:twoCellAnchor>
  <xdr:twoCellAnchor editAs="oneCell">
    <xdr:from>
      <xdr:col>0</xdr:col>
      <xdr:colOff>0</xdr:colOff>
      <xdr:row>1</xdr:row>
      <xdr:rowOff>0</xdr:rowOff>
    </xdr:from>
    <xdr:to>
      <xdr:col>7</xdr:col>
      <xdr:colOff>504162</xdr:colOff>
      <xdr:row>4</xdr:row>
      <xdr:rowOff>133265</xdr:rowOff>
    </xdr:to>
    <xdr:pic>
      <xdr:nvPicPr>
        <xdr:cNvPr id="13" name="图片 12"/>
        <xdr:cNvPicPr>
          <a:picLocks noChangeAspect="1"/>
        </xdr:cNvPicPr>
      </xdr:nvPicPr>
      <xdr:blipFill>
        <a:blip xmlns:r="http://schemas.openxmlformats.org/officeDocument/2006/relationships" r:embed="rId11"/>
        <a:stretch>
          <a:fillRect/>
        </a:stretch>
      </xdr:blipFill>
      <xdr:spPr>
        <a:xfrm>
          <a:off x="0" y="180975"/>
          <a:ext cx="5304762" cy="676190"/>
        </a:xfrm>
        <a:prstGeom prst="rect">
          <a:avLst/>
        </a:prstGeom>
      </xdr:spPr>
    </xdr:pic>
    <xdr:clientData/>
  </xdr:twoCellAnchor>
  <xdr:twoCellAnchor editAs="oneCell">
    <xdr:from>
      <xdr:col>0</xdr:col>
      <xdr:colOff>0</xdr:colOff>
      <xdr:row>5</xdr:row>
      <xdr:rowOff>0</xdr:rowOff>
    </xdr:from>
    <xdr:to>
      <xdr:col>5</xdr:col>
      <xdr:colOff>618619</xdr:colOff>
      <xdr:row>7</xdr:row>
      <xdr:rowOff>142812</xdr:rowOff>
    </xdr:to>
    <xdr:pic>
      <xdr:nvPicPr>
        <xdr:cNvPr id="14" name="图片 13"/>
        <xdr:cNvPicPr>
          <a:picLocks noChangeAspect="1"/>
        </xdr:cNvPicPr>
      </xdr:nvPicPr>
      <xdr:blipFill>
        <a:blip xmlns:r="http://schemas.openxmlformats.org/officeDocument/2006/relationships" r:embed="rId12"/>
        <a:stretch>
          <a:fillRect/>
        </a:stretch>
      </xdr:blipFill>
      <xdr:spPr>
        <a:xfrm>
          <a:off x="0" y="904875"/>
          <a:ext cx="4047619" cy="504762"/>
        </a:xfrm>
        <a:prstGeom prst="rect">
          <a:avLst/>
        </a:prstGeom>
      </xdr:spPr>
    </xdr:pic>
    <xdr:clientData/>
  </xdr:twoCellAnchor>
  <xdr:twoCellAnchor editAs="oneCell">
    <xdr:from>
      <xdr:col>14</xdr:col>
      <xdr:colOff>9525</xdr:colOff>
      <xdr:row>92</xdr:row>
      <xdr:rowOff>161926</xdr:rowOff>
    </xdr:from>
    <xdr:to>
      <xdr:col>17</xdr:col>
      <xdr:colOff>246985</xdr:colOff>
      <xdr:row>98</xdr:row>
      <xdr:rowOff>144236</xdr:rowOff>
    </xdr:to>
    <xdr:pic>
      <xdr:nvPicPr>
        <xdr:cNvPr id="16" name="图片 15"/>
        <xdr:cNvPicPr>
          <a:picLocks noChangeAspect="1"/>
        </xdr:cNvPicPr>
      </xdr:nvPicPr>
      <xdr:blipFill>
        <a:blip xmlns:r="http://schemas.openxmlformats.org/officeDocument/2006/relationships" r:embed="rId13"/>
        <a:stretch>
          <a:fillRect/>
        </a:stretch>
      </xdr:blipFill>
      <xdr:spPr>
        <a:xfrm>
          <a:off x="9610725" y="16811626"/>
          <a:ext cx="2294860" cy="1068160"/>
        </a:xfrm>
        <a:prstGeom prst="rect">
          <a:avLst/>
        </a:prstGeom>
      </xdr:spPr>
    </xdr:pic>
    <xdr:clientData/>
  </xdr:twoCellAnchor>
  <xdr:twoCellAnchor editAs="oneCell">
    <xdr:from>
      <xdr:col>14</xdr:col>
      <xdr:colOff>0</xdr:colOff>
      <xdr:row>103</xdr:row>
      <xdr:rowOff>0</xdr:rowOff>
    </xdr:from>
    <xdr:to>
      <xdr:col>22</xdr:col>
      <xdr:colOff>17244</xdr:colOff>
      <xdr:row>105</xdr:row>
      <xdr:rowOff>127126</xdr:rowOff>
    </xdr:to>
    <xdr:pic>
      <xdr:nvPicPr>
        <xdr:cNvPr id="3" name="图片 2"/>
        <xdr:cNvPicPr>
          <a:picLocks noChangeAspect="1"/>
        </xdr:cNvPicPr>
      </xdr:nvPicPr>
      <xdr:blipFill>
        <a:blip xmlns:r="http://schemas.openxmlformats.org/officeDocument/2006/relationships" r:embed="rId14"/>
        <a:stretch>
          <a:fillRect/>
        </a:stretch>
      </xdr:blipFill>
      <xdr:spPr>
        <a:xfrm>
          <a:off x="9569824" y="18467294"/>
          <a:ext cx="5485714" cy="485714"/>
        </a:xfrm>
        <a:prstGeom prst="rect">
          <a:avLst/>
        </a:prstGeom>
      </xdr:spPr>
    </xdr:pic>
    <xdr:clientData/>
  </xdr:twoCellAnchor>
  <xdr:twoCellAnchor editAs="oneCell">
    <xdr:from>
      <xdr:col>14</xdr:col>
      <xdr:colOff>0</xdr:colOff>
      <xdr:row>106</xdr:row>
      <xdr:rowOff>0</xdr:rowOff>
    </xdr:from>
    <xdr:to>
      <xdr:col>20</xdr:col>
      <xdr:colOff>317696</xdr:colOff>
      <xdr:row>107</xdr:row>
      <xdr:rowOff>106419</xdr:rowOff>
    </xdr:to>
    <xdr:pic>
      <xdr:nvPicPr>
        <xdr:cNvPr id="17" name="图片 16"/>
        <xdr:cNvPicPr>
          <a:picLocks noChangeAspect="1"/>
        </xdr:cNvPicPr>
      </xdr:nvPicPr>
      <xdr:blipFill>
        <a:blip xmlns:r="http://schemas.openxmlformats.org/officeDocument/2006/relationships" r:embed="rId15"/>
        <a:stretch>
          <a:fillRect/>
        </a:stretch>
      </xdr:blipFill>
      <xdr:spPr>
        <a:xfrm>
          <a:off x="9569824" y="19005176"/>
          <a:ext cx="4419048" cy="285714"/>
        </a:xfrm>
        <a:prstGeom prst="rect">
          <a:avLst/>
        </a:prstGeom>
      </xdr:spPr>
    </xdr:pic>
    <xdr:clientData/>
  </xdr:twoCellAnchor>
  <xdr:twoCellAnchor editAs="oneCell">
    <xdr:from>
      <xdr:col>6</xdr:col>
      <xdr:colOff>0</xdr:colOff>
      <xdr:row>5</xdr:row>
      <xdr:rowOff>0</xdr:rowOff>
    </xdr:from>
    <xdr:to>
      <xdr:col>13</xdr:col>
      <xdr:colOff>205564</xdr:colOff>
      <xdr:row>7</xdr:row>
      <xdr:rowOff>146174</xdr:rowOff>
    </xdr:to>
    <xdr:pic>
      <xdr:nvPicPr>
        <xdr:cNvPr id="18" name="图片 17"/>
        <xdr:cNvPicPr>
          <a:picLocks noChangeAspect="1"/>
        </xdr:cNvPicPr>
      </xdr:nvPicPr>
      <xdr:blipFill>
        <a:blip xmlns:r="http://schemas.openxmlformats.org/officeDocument/2006/relationships" r:embed="rId16"/>
        <a:stretch>
          <a:fillRect/>
        </a:stretch>
      </xdr:blipFill>
      <xdr:spPr>
        <a:xfrm>
          <a:off x="4101353" y="896471"/>
          <a:ext cx="4990476" cy="504762"/>
        </a:xfrm>
        <a:prstGeom prst="rect">
          <a:avLst/>
        </a:prstGeom>
      </xdr:spPr>
    </xdr:pic>
    <xdr:clientData/>
  </xdr:twoCellAnchor>
  <xdr:twoCellAnchor editAs="oneCell">
    <xdr:from>
      <xdr:col>0</xdr:col>
      <xdr:colOff>0</xdr:colOff>
      <xdr:row>54</xdr:row>
      <xdr:rowOff>0</xdr:rowOff>
    </xdr:from>
    <xdr:to>
      <xdr:col>7</xdr:col>
      <xdr:colOff>608924</xdr:colOff>
      <xdr:row>95</xdr:row>
      <xdr:rowOff>160977</xdr:rowOff>
    </xdr:to>
    <xdr:pic>
      <xdr:nvPicPr>
        <xdr:cNvPr id="19" name="图片 18"/>
        <xdr:cNvPicPr>
          <a:picLocks noChangeAspect="1"/>
        </xdr:cNvPicPr>
      </xdr:nvPicPr>
      <xdr:blipFill>
        <a:blip xmlns:r="http://schemas.openxmlformats.org/officeDocument/2006/relationships" r:embed="rId17"/>
        <a:stretch>
          <a:fillRect/>
        </a:stretch>
      </xdr:blipFill>
      <xdr:spPr>
        <a:xfrm>
          <a:off x="0" y="9772650"/>
          <a:ext cx="5409524" cy="7580952"/>
        </a:xfrm>
        <a:prstGeom prst="rect">
          <a:avLst/>
        </a:prstGeom>
      </xdr:spPr>
    </xdr:pic>
    <xdr:clientData/>
  </xdr:twoCellAnchor>
  <xdr:twoCellAnchor editAs="oneCell">
    <xdr:from>
      <xdr:col>0</xdr:col>
      <xdr:colOff>0</xdr:colOff>
      <xdr:row>98</xdr:row>
      <xdr:rowOff>0</xdr:rowOff>
    </xdr:from>
    <xdr:to>
      <xdr:col>7</xdr:col>
      <xdr:colOff>542925</xdr:colOff>
      <xdr:row>102</xdr:row>
      <xdr:rowOff>88271</xdr:rowOff>
    </xdr:to>
    <xdr:pic>
      <xdr:nvPicPr>
        <xdr:cNvPr id="20" name="图片 19"/>
        <xdr:cNvPicPr>
          <a:picLocks noChangeAspect="1"/>
        </xdr:cNvPicPr>
      </xdr:nvPicPr>
      <xdr:blipFill>
        <a:blip xmlns:r="http://schemas.openxmlformats.org/officeDocument/2006/relationships" r:embed="rId18"/>
        <a:stretch>
          <a:fillRect/>
        </a:stretch>
      </xdr:blipFill>
      <xdr:spPr>
        <a:xfrm>
          <a:off x="0" y="17735550"/>
          <a:ext cx="5343525" cy="812171"/>
        </a:xfrm>
        <a:prstGeom prst="rect">
          <a:avLst/>
        </a:prstGeom>
      </xdr:spPr>
    </xdr:pic>
    <xdr:clientData/>
  </xdr:twoCellAnchor>
  <xdr:twoCellAnchor editAs="oneCell">
    <xdr:from>
      <xdr:col>0</xdr:col>
      <xdr:colOff>0</xdr:colOff>
      <xdr:row>108</xdr:row>
      <xdr:rowOff>0</xdr:rowOff>
    </xdr:from>
    <xdr:to>
      <xdr:col>8</xdr:col>
      <xdr:colOff>542171</xdr:colOff>
      <xdr:row>119</xdr:row>
      <xdr:rowOff>152132</xdr:rowOff>
    </xdr:to>
    <xdr:pic>
      <xdr:nvPicPr>
        <xdr:cNvPr id="15" name="图片 14"/>
        <xdr:cNvPicPr>
          <a:picLocks noChangeAspect="1"/>
        </xdr:cNvPicPr>
      </xdr:nvPicPr>
      <xdr:blipFill>
        <a:blip xmlns:r="http://schemas.openxmlformats.org/officeDocument/2006/relationships" r:embed="rId19"/>
        <a:stretch>
          <a:fillRect/>
        </a:stretch>
      </xdr:blipFill>
      <xdr:spPr>
        <a:xfrm>
          <a:off x="0" y="19545300"/>
          <a:ext cx="6028571" cy="2142857"/>
        </a:xfrm>
        <a:prstGeom prst="rect">
          <a:avLst/>
        </a:prstGeom>
      </xdr:spPr>
    </xdr:pic>
    <xdr:clientData/>
  </xdr:twoCellAnchor>
  <xdr:twoCellAnchor editAs="oneCell">
    <xdr:from>
      <xdr:col>0</xdr:col>
      <xdr:colOff>0</xdr:colOff>
      <xdr:row>121</xdr:row>
      <xdr:rowOff>0</xdr:rowOff>
    </xdr:from>
    <xdr:to>
      <xdr:col>9</xdr:col>
      <xdr:colOff>589705</xdr:colOff>
      <xdr:row>156</xdr:row>
      <xdr:rowOff>8732</xdr:rowOff>
    </xdr:to>
    <xdr:pic>
      <xdr:nvPicPr>
        <xdr:cNvPr id="21" name="图片 20"/>
        <xdr:cNvPicPr>
          <a:picLocks noChangeAspect="1"/>
        </xdr:cNvPicPr>
      </xdr:nvPicPr>
      <xdr:blipFill>
        <a:blip xmlns:r="http://schemas.openxmlformats.org/officeDocument/2006/relationships" r:embed="rId20"/>
        <a:stretch>
          <a:fillRect/>
        </a:stretch>
      </xdr:blipFill>
      <xdr:spPr>
        <a:xfrm>
          <a:off x="0" y="21897975"/>
          <a:ext cx="6761905" cy="63428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0</xdr:row>
      <xdr:rowOff>51954</xdr:rowOff>
    </xdr:from>
    <xdr:to>
      <xdr:col>13</xdr:col>
      <xdr:colOff>218448</xdr:colOff>
      <xdr:row>37</xdr:row>
      <xdr:rowOff>60641</xdr:rowOff>
    </xdr:to>
    <xdr:pic>
      <xdr:nvPicPr>
        <xdr:cNvPr id="2" name="图片 1"/>
        <xdr:cNvPicPr>
          <a:picLocks noChangeAspect="1"/>
        </xdr:cNvPicPr>
      </xdr:nvPicPr>
      <xdr:blipFill>
        <a:blip xmlns:r="http://schemas.openxmlformats.org/officeDocument/2006/relationships" r:embed="rId1"/>
        <a:stretch>
          <a:fillRect/>
        </a:stretch>
      </xdr:blipFill>
      <xdr:spPr>
        <a:xfrm>
          <a:off x="4156364" y="51954"/>
          <a:ext cx="5067539" cy="6416414"/>
        </a:xfrm>
        <a:prstGeom prst="rect">
          <a:avLst/>
        </a:prstGeom>
      </xdr:spPr>
    </xdr:pic>
    <xdr:clientData/>
  </xdr:twoCellAnchor>
  <xdr:twoCellAnchor editAs="oneCell">
    <xdr:from>
      <xdr:col>14</xdr:col>
      <xdr:colOff>0</xdr:colOff>
      <xdr:row>2</xdr:row>
      <xdr:rowOff>0</xdr:rowOff>
    </xdr:from>
    <xdr:to>
      <xdr:col>17</xdr:col>
      <xdr:colOff>352125</xdr:colOff>
      <xdr:row>12</xdr:row>
      <xdr:rowOff>123583</xdr:rowOff>
    </xdr:to>
    <xdr:pic>
      <xdr:nvPicPr>
        <xdr:cNvPr id="3" name="图片 2"/>
        <xdr:cNvPicPr>
          <a:picLocks noChangeAspect="1"/>
        </xdr:cNvPicPr>
      </xdr:nvPicPr>
      <xdr:blipFill>
        <a:blip xmlns:r="http://schemas.openxmlformats.org/officeDocument/2006/relationships" r:embed="rId2"/>
        <a:stretch>
          <a:fillRect/>
        </a:stretch>
      </xdr:blipFill>
      <xdr:spPr>
        <a:xfrm>
          <a:off x="5486400" y="361950"/>
          <a:ext cx="2409524" cy="1933333"/>
        </a:xfrm>
        <a:prstGeom prst="rect">
          <a:avLst/>
        </a:prstGeom>
      </xdr:spPr>
    </xdr:pic>
    <xdr:clientData/>
  </xdr:twoCellAnchor>
  <xdr:twoCellAnchor editAs="oneCell">
    <xdr:from>
      <xdr:col>6</xdr:col>
      <xdr:colOff>0</xdr:colOff>
      <xdr:row>41</xdr:row>
      <xdr:rowOff>0</xdr:rowOff>
    </xdr:from>
    <xdr:to>
      <xdr:col>13</xdr:col>
      <xdr:colOff>56543</xdr:colOff>
      <xdr:row>51</xdr:row>
      <xdr:rowOff>28345</xdr:rowOff>
    </xdr:to>
    <xdr:pic>
      <xdr:nvPicPr>
        <xdr:cNvPr id="4" name="图片 3"/>
        <xdr:cNvPicPr>
          <a:picLocks noChangeAspect="1"/>
        </xdr:cNvPicPr>
      </xdr:nvPicPr>
      <xdr:blipFill>
        <a:blip xmlns:r="http://schemas.openxmlformats.org/officeDocument/2006/relationships" r:embed="rId3"/>
        <a:stretch>
          <a:fillRect/>
        </a:stretch>
      </xdr:blipFill>
      <xdr:spPr>
        <a:xfrm>
          <a:off x="0" y="7419975"/>
          <a:ext cx="4857143" cy="1838095"/>
        </a:xfrm>
        <a:prstGeom prst="rect">
          <a:avLst/>
        </a:prstGeom>
      </xdr:spPr>
    </xdr:pic>
    <xdr:clientData/>
  </xdr:twoCellAnchor>
  <xdr:twoCellAnchor editAs="oneCell">
    <xdr:from>
      <xdr:col>14</xdr:col>
      <xdr:colOff>0</xdr:colOff>
      <xdr:row>41</xdr:row>
      <xdr:rowOff>0</xdr:rowOff>
    </xdr:from>
    <xdr:to>
      <xdr:col>24</xdr:col>
      <xdr:colOff>329658</xdr:colOff>
      <xdr:row>49</xdr:row>
      <xdr:rowOff>9343</xdr:rowOff>
    </xdr:to>
    <xdr:pic>
      <xdr:nvPicPr>
        <xdr:cNvPr id="5" name="图片 4"/>
        <xdr:cNvPicPr>
          <a:picLocks noChangeAspect="1"/>
        </xdr:cNvPicPr>
      </xdr:nvPicPr>
      <xdr:blipFill>
        <a:blip xmlns:r="http://schemas.openxmlformats.org/officeDocument/2006/relationships" r:embed="rId4"/>
        <a:stretch>
          <a:fillRect/>
        </a:stretch>
      </xdr:blipFill>
      <xdr:spPr>
        <a:xfrm>
          <a:off x="5486400" y="7419975"/>
          <a:ext cx="7333333" cy="1457143"/>
        </a:xfrm>
        <a:prstGeom prst="rect">
          <a:avLst/>
        </a:prstGeom>
      </xdr:spPr>
    </xdr:pic>
    <xdr:clientData/>
  </xdr:twoCellAnchor>
  <xdr:twoCellAnchor editAs="oneCell">
    <xdr:from>
      <xdr:col>14</xdr:col>
      <xdr:colOff>0</xdr:colOff>
      <xdr:row>39</xdr:row>
      <xdr:rowOff>0</xdr:rowOff>
    </xdr:from>
    <xdr:to>
      <xdr:col>20</xdr:col>
      <xdr:colOff>361390</xdr:colOff>
      <xdr:row>40</xdr:row>
      <xdr:rowOff>152358</xdr:rowOff>
    </xdr:to>
    <xdr:pic>
      <xdr:nvPicPr>
        <xdr:cNvPr id="6" name="图片 5"/>
        <xdr:cNvPicPr>
          <a:picLocks noChangeAspect="1"/>
        </xdr:cNvPicPr>
      </xdr:nvPicPr>
      <xdr:blipFill>
        <a:blip xmlns:r="http://schemas.openxmlformats.org/officeDocument/2006/relationships" r:embed="rId5"/>
        <a:stretch>
          <a:fillRect/>
        </a:stretch>
      </xdr:blipFill>
      <xdr:spPr>
        <a:xfrm>
          <a:off x="5486400" y="7058025"/>
          <a:ext cx="4476190" cy="333333"/>
        </a:xfrm>
        <a:prstGeom prst="rect">
          <a:avLst/>
        </a:prstGeom>
      </xdr:spPr>
    </xdr:pic>
    <xdr:clientData/>
  </xdr:twoCellAnchor>
  <xdr:twoCellAnchor editAs="oneCell">
    <xdr:from>
      <xdr:col>20</xdr:col>
      <xdr:colOff>0</xdr:colOff>
      <xdr:row>4</xdr:row>
      <xdr:rowOff>0</xdr:rowOff>
    </xdr:from>
    <xdr:to>
      <xdr:col>27</xdr:col>
      <xdr:colOff>613387</xdr:colOff>
      <xdr:row>23</xdr:row>
      <xdr:rowOff>28142</xdr:rowOff>
    </xdr:to>
    <xdr:pic>
      <xdr:nvPicPr>
        <xdr:cNvPr id="7" name="图片 6"/>
        <xdr:cNvPicPr>
          <a:picLocks noChangeAspect="1"/>
        </xdr:cNvPicPr>
      </xdr:nvPicPr>
      <xdr:blipFill>
        <a:blip xmlns:r="http://schemas.openxmlformats.org/officeDocument/2006/relationships" r:embed="rId6"/>
        <a:stretch>
          <a:fillRect/>
        </a:stretch>
      </xdr:blipFill>
      <xdr:spPr>
        <a:xfrm>
          <a:off x="9601200" y="723900"/>
          <a:ext cx="5561905" cy="3466667"/>
        </a:xfrm>
        <a:prstGeom prst="rect">
          <a:avLst/>
        </a:prstGeom>
      </xdr:spPr>
    </xdr:pic>
    <xdr:clientData/>
  </xdr:twoCellAnchor>
  <xdr:oneCellAnchor>
    <xdr:from>
      <xdr:col>0</xdr:col>
      <xdr:colOff>28575</xdr:colOff>
      <xdr:row>0</xdr:row>
      <xdr:rowOff>114299</xdr:rowOff>
    </xdr:from>
    <xdr:ext cx="4019550" cy="1047723"/>
    <xdr:sp macro="" textlink="">
      <xdr:nvSpPr>
        <xdr:cNvPr id="8" name="文本框 7"/>
        <xdr:cNvSpPr txBox="1"/>
      </xdr:nvSpPr>
      <xdr:spPr>
        <a:xfrm>
          <a:off x="28575" y="114299"/>
          <a:ext cx="4019550" cy="1047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t>将氯化镁水溶液和氧化镁和磨料（</a:t>
          </a:r>
          <a:r>
            <a:rPr lang="en-US" altLang="zh-CN" sz="1100"/>
            <a:t>+</a:t>
          </a:r>
          <a:r>
            <a:rPr lang="zh-CN" altLang="en-US" sz="1100"/>
            <a:t>丁苯）（</a:t>
          </a:r>
          <a:r>
            <a:rPr lang="en-US" altLang="zh-CN" sz="1100"/>
            <a:t>+</a:t>
          </a:r>
          <a:r>
            <a:rPr lang="zh-CN" altLang="en-US" sz="1100"/>
            <a:t>硅粉）（</a:t>
          </a:r>
          <a:r>
            <a:rPr lang="en-US" altLang="zh-CN" sz="1100"/>
            <a:t>+</a:t>
          </a:r>
          <a:r>
            <a:rPr lang="zh-CN" altLang="en-US" sz="1100"/>
            <a:t>半水石膏）搅拌</a:t>
          </a:r>
          <a:r>
            <a:rPr lang="en-US" altLang="zh-CN" sz="1100"/>
            <a:t>10min</a:t>
          </a:r>
          <a:r>
            <a:rPr lang="zh-CN" altLang="en-US" sz="1100"/>
            <a:t>混合，放置</a:t>
          </a:r>
          <a:r>
            <a:rPr lang="en-US" altLang="zh-CN" sz="1100"/>
            <a:t>1</a:t>
          </a:r>
          <a:r>
            <a:rPr lang="zh-CN" altLang="en-US" sz="1100"/>
            <a:t>天固化后脱模，（或</a:t>
          </a:r>
          <a:r>
            <a:rPr lang="en-US" altLang="zh-CN" sz="1100"/>
            <a:t>60</a:t>
          </a:r>
          <a:r>
            <a:rPr lang="zh-CN" altLang="en-US" sz="1100"/>
            <a:t>度两天后）养护一周与一月后检查性能。</a:t>
          </a:r>
          <a:endParaRPr lang="en-US" altLang="zh-CN" sz="1100"/>
        </a:p>
        <a:p>
          <a:r>
            <a:rPr lang="zh-CN" altLang="en-US" sz="1100"/>
            <a:t>其中每份</a:t>
          </a:r>
          <a:r>
            <a:rPr lang="en-US" altLang="zh-CN" sz="1100"/>
            <a:t>25mL</a:t>
          </a:r>
          <a:r>
            <a:rPr lang="zh-CN" altLang="en-US" sz="1100"/>
            <a:t>左右，做成小长方条</a:t>
          </a:r>
          <a:endParaRPr lang="en-US" altLang="zh-CN" sz="1100"/>
        </a:p>
        <a:p>
          <a:r>
            <a:rPr lang="zh-CN" altLang="en-US" sz="1100"/>
            <a:t>共</a:t>
          </a:r>
          <a:r>
            <a:rPr lang="en-US" altLang="zh-CN" sz="1100"/>
            <a:t>12</a:t>
          </a:r>
          <a:r>
            <a:rPr lang="zh-CN" altLang="en-US" sz="1100"/>
            <a:t>份，</a:t>
          </a:r>
          <a:r>
            <a:rPr lang="en-US" altLang="zh-CN" sz="1100"/>
            <a:t>500g</a:t>
          </a:r>
          <a:r>
            <a:rPr lang="zh-CN" altLang="en-US" sz="1100"/>
            <a:t>氧化镁与氯化镁足够使用。</a:t>
          </a:r>
        </a:p>
      </xdr:txBody>
    </xdr:sp>
    <xdr:clientData/>
  </xdr:oneCellAnchor>
  <xdr:oneCellAnchor>
    <xdr:from>
      <xdr:col>0</xdr:col>
      <xdr:colOff>104775</xdr:colOff>
      <xdr:row>27</xdr:row>
      <xdr:rowOff>142875</xdr:rowOff>
    </xdr:from>
    <xdr:ext cx="3079369" cy="283411"/>
    <xdr:sp macro="" textlink="">
      <xdr:nvSpPr>
        <xdr:cNvPr id="9" name="文本框 8"/>
        <xdr:cNvSpPr txBox="1"/>
      </xdr:nvSpPr>
      <xdr:spPr>
        <a:xfrm>
          <a:off x="104775" y="5029200"/>
          <a:ext cx="307936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先对</a:t>
          </a:r>
          <a:r>
            <a:rPr lang="en-US" altLang="zh-CN" sz="1100"/>
            <a:t>5</a:t>
          </a:r>
          <a:r>
            <a:rPr lang="zh-CN" altLang="en-US" sz="1100"/>
            <a:t>和</a:t>
          </a:r>
          <a:r>
            <a:rPr lang="en-US" altLang="zh-CN" sz="1100"/>
            <a:t>6</a:t>
          </a:r>
          <a:r>
            <a:rPr lang="zh-CN" altLang="en-US" sz="1100"/>
            <a:t>尝试轻质与重质氧化镁的对比，做</a:t>
          </a:r>
          <a:r>
            <a:rPr lang="en-US" altLang="zh-CN" sz="1100"/>
            <a:t>8</a:t>
          </a:r>
          <a:r>
            <a:rPr lang="zh-CN" altLang="en-US" sz="1100"/>
            <a:t>块</a:t>
          </a:r>
        </a:p>
      </xdr:txBody>
    </xdr:sp>
    <xdr:clientData/>
  </xdr:oneCellAnchor>
  <xdr:twoCellAnchor editAs="oneCell">
    <xdr:from>
      <xdr:col>14</xdr:col>
      <xdr:colOff>0</xdr:colOff>
      <xdr:row>54</xdr:row>
      <xdr:rowOff>0</xdr:rowOff>
    </xdr:from>
    <xdr:to>
      <xdr:col>25</xdr:col>
      <xdr:colOff>329572</xdr:colOff>
      <xdr:row>71</xdr:row>
      <xdr:rowOff>94854</xdr:rowOff>
    </xdr:to>
    <xdr:pic>
      <xdr:nvPicPr>
        <xdr:cNvPr id="10" name="图片 9"/>
        <xdr:cNvPicPr>
          <a:picLocks noChangeAspect="1"/>
        </xdr:cNvPicPr>
      </xdr:nvPicPr>
      <xdr:blipFill>
        <a:blip xmlns:r="http://schemas.openxmlformats.org/officeDocument/2006/relationships" r:embed="rId7"/>
        <a:stretch>
          <a:fillRect/>
        </a:stretch>
      </xdr:blipFill>
      <xdr:spPr>
        <a:xfrm>
          <a:off x="9601200" y="9772650"/>
          <a:ext cx="8019048" cy="3171429"/>
        </a:xfrm>
        <a:prstGeom prst="rect">
          <a:avLst/>
        </a:prstGeom>
      </xdr:spPr>
    </xdr:pic>
    <xdr:clientData/>
  </xdr:twoCellAnchor>
  <xdr:twoCellAnchor editAs="oneCell">
    <xdr:from>
      <xdr:col>14</xdr:col>
      <xdr:colOff>0</xdr:colOff>
      <xdr:row>73</xdr:row>
      <xdr:rowOff>0</xdr:rowOff>
    </xdr:from>
    <xdr:to>
      <xdr:col>24</xdr:col>
      <xdr:colOff>377276</xdr:colOff>
      <xdr:row>86</xdr:row>
      <xdr:rowOff>56849</xdr:rowOff>
    </xdr:to>
    <xdr:pic>
      <xdr:nvPicPr>
        <xdr:cNvPr id="11" name="图片 10"/>
        <xdr:cNvPicPr>
          <a:picLocks noChangeAspect="1"/>
        </xdr:cNvPicPr>
      </xdr:nvPicPr>
      <xdr:blipFill>
        <a:blip xmlns:r="http://schemas.openxmlformats.org/officeDocument/2006/relationships" r:embed="rId8"/>
        <a:stretch>
          <a:fillRect/>
        </a:stretch>
      </xdr:blipFill>
      <xdr:spPr>
        <a:xfrm>
          <a:off x="9601200" y="13211175"/>
          <a:ext cx="7380952" cy="2409524"/>
        </a:xfrm>
        <a:prstGeom prst="rect">
          <a:avLst/>
        </a:prstGeom>
      </xdr:spPr>
    </xdr:pic>
    <xdr:clientData/>
  </xdr:twoCellAnchor>
  <xdr:twoCellAnchor editAs="oneCell">
    <xdr:from>
      <xdr:col>14</xdr:col>
      <xdr:colOff>0</xdr:colOff>
      <xdr:row>88</xdr:row>
      <xdr:rowOff>0</xdr:rowOff>
    </xdr:from>
    <xdr:to>
      <xdr:col>22</xdr:col>
      <xdr:colOff>186971</xdr:colOff>
      <xdr:row>106</xdr:row>
      <xdr:rowOff>161498</xdr:rowOff>
    </xdr:to>
    <xdr:pic>
      <xdr:nvPicPr>
        <xdr:cNvPr id="12" name="图片 11"/>
        <xdr:cNvPicPr>
          <a:picLocks noChangeAspect="1"/>
        </xdr:cNvPicPr>
      </xdr:nvPicPr>
      <xdr:blipFill>
        <a:blip xmlns:r="http://schemas.openxmlformats.org/officeDocument/2006/relationships" r:embed="rId9"/>
        <a:stretch>
          <a:fillRect/>
        </a:stretch>
      </xdr:blipFill>
      <xdr:spPr>
        <a:xfrm>
          <a:off x="9601200" y="15925800"/>
          <a:ext cx="5819048" cy="3419048"/>
        </a:xfrm>
        <a:prstGeom prst="rect">
          <a:avLst/>
        </a:prstGeom>
      </xdr:spPr>
    </xdr:pic>
    <xdr:clientData/>
  </xdr:twoCellAnchor>
  <xdr:twoCellAnchor editAs="oneCell">
    <xdr:from>
      <xdr:col>29</xdr:col>
      <xdr:colOff>0</xdr:colOff>
      <xdr:row>3</xdr:row>
      <xdr:rowOff>0</xdr:rowOff>
    </xdr:from>
    <xdr:to>
      <xdr:col>38</xdr:col>
      <xdr:colOff>441644</xdr:colOff>
      <xdr:row>44</xdr:row>
      <xdr:rowOff>4307</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27636" y="519545"/>
          <a:ext cx="6676190" cy="7104762"/>
        </a:xfrm>
        <a:prstGeom prst="rect">
          <a:avLst/>
        </a:prstGeom>
      </xdr:spPr>
    </xdr:pic>
    <xdr:clientData/>
  </xdr:twoCellAnchor>
  <xdr:twoCellAnchor editAs="oneCell">
    <xdr:from>
      <xdr:col>29</xdr:col>
      <xdr:colOff>0</xdr:colOff>
      <xdr:row>47</xdr:row>
      <xdr:rowOff>0</xdr:rowOff>
    </xdr:from>
    <xdr:to>
      <xdr:col>39</xdr:col>
      <xdr:colOff>532</xdr:colOff>
      <xdr:row>62</xdr:row>
      <xdr:rowOff>59415</xdr:rowOff>
    </xdr:to>
    <xdr:pic>
      <xdr:nvPicPr>
        <xdr:cNvPr id="14" name="图片 13"/>
        <xdr:cNvPicPr>
          <a:picLocks noChangeAspect="1"/>
        </xdr:cNvPicPr>
      </xdr:nvPicPr>
      <xdr:blipFill>
        <a:blip xmlns:r="http://schemas.openxmlformats.org/officeDocument/2006/relationships" r:embed="rId11"/>
        <a:stretch>
          <a:fillRect/>
        </a:stretch>
      </xdr:blipFill>
      <xdr:spPr>
        <a:xfrm>
          <a:off x="20227636" y="8139545"/>
          <a:ext cx="6923809" cy="2657143"/>
        </a:xfrm>
        <a:prstGeom prst="rect">
          <a:avLst/>
        </a:prstGeom>
      </xdr:spPr>
    </xdr:pic>
    <xdr:clientData/>
  </xdr:twoCellAnchor>
  <xdr:twoCellAnchor editAs="oneCell">
    <xdr:from>
      <xdr:col>29</xdr:col>
      <xdr:colOff>0</xdr:colOff>
      <xdr:row>64</xdr:row>
      <xdr:rowOff>1</xdr:rowOff>
    </xdr:from>
    <xdr:to>
      <xdr:col>38</xdr:col>
      <xdr:colOff>675885</xdr:colOff>
      <xdr:row>83</xdr:row>
      <xdr:rowOff>69274</xdr:rowOff>
    </xdr:to>
    <xdr:pic>
      <xdr:nvPicPr>
        <xdr:cNvPr id="15" name="图片 14"/>
        <xdr:cNvPicPr>
          <a:picLocks noChangeAspect="1"/>
        </xdr:cNvPicPr>
      </xdr:nvPicPr>
      <xdr:blipFill>
        <a:blip xmlns:r="http://schemas.openxmlformats.org/officeDocument/2006/relationships" r:embed="rId12"/>
        <a:stretch>
          <a:fillRect/>
        </a:stretch>
      </xdr:blipFill>
      <xdr:spPr>
        <a:xfrm>
          <a:off x="20227636" y="11083637"/>
          <a:ext cx="6910431" cy="33597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628650</xdr:colOff>
      <xdr:row>4</xdr:row>
      <xdr:rowOff>28575</xdr:rowOff>
    </xdr:from>
    <xdr:to>
      <xdr:col>17</xdr:col>
      <xdr:colOff>18269</xdr:colOff>
      <xdr:row>47</xdr:row>
      <xdr:rowOff>113317</xdr:rowOff>
    </xdr:to>
    <xdr:pic>
      <xdr:nvPicPr>
        <xdr:cNvPr id="2" name="图片 1"/>
        <xdr:cNvPicPr>
          <a:picLocks noChangeAspect="1"/>
        </xdr:cNvPicPr>
      </xdr:nvPicPr>
      <xdr:blipFill>
        <a:blip xmlns:r="http://schemas.openxmlformats.org/officeDocument/2006/relationships" r:embed="rId1"/>
        <a:stretch>
          <a:fillRect/>
        </a:stretch>
      </xdr:blipFill>
      <xdr:spPr>
        <a:xfrm>
          <a:off x="5429250" y="752475"/>
          <a:ext cx="6247619" cy="7866667"/>
        </a:xfrm>
        <a:prstGeom prst="rect">
          <a:avLst/>
        </a:prstGeom>
      </xdr:spPr>
    </xdr:pic>
    <xdr:clientData/>
  </xdr:twoCellAnchor>
  <xdr:twoCellAnchor editAs="oneCell">
    <xdr:from>
      <xdr:col>0</xdr:col>
      <xdr:colOff>0</xdr:colOff>
      <xdr:row>9</xdr:row>
      <xdr:rowOff>0</xdr:rowOff>
    </xdr:from>
    <xdr:to>
      <xdr:col>6</xdr:col>
      <xdr:colOff>428625</xdr:colOff>
      <xdr:row>16</xdr:row>
      <xdr:rowOff>120209</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628775"/>
          <a:ext cx="4619625" cy="1387034"/>
        </a:xfrm>
        <a:prstGeom prst="rect">
          <a:avLst/>
        </a:prstGeom>
      </xdr:spPr>
    </xdr:pic>
    <xdr:clientData/>
  </xdr:twoCellAnchor>
  <xdr:twoCellAnchor editAs="oneCell">
    <xdr:from>
      <xdr:col>0</xdr:col>
      <xdr:colOff>1</xdr:colOff>
      <xdr:row>18</xdr:row>
      <xdr:rowOff>0</xdr:rowOff>
    </xdr:from>
    <xdr:to>
      <xdr:col>6</xdr:col>
      <xdr:colOff>369983</xdr:colOff>
      <xdr:row>25</xdr:row>
      <xdr:rowOff>57150</xdr:rowOff>
    </xdr:to>
    <xdr:pic>
      <xdr:nvPicPr>
        <xdr:cNvPr id="4" name="图片 3"/>
        <xdr:cNvPicPr>
          <a:picLocks noChangeAspect="1"/>
        </xdr:cNvPicPr>
      </xdr:nvPicPr>
      <xdr:blipFill>
        <a:blip xmlns:r="http://schemas.openxmlformats.org/officeDocument/2006/relationships" r:embed="rId3"/>
        <a:stretch>
          <a:fillRect/>
        </a:stretch>
      </xdr:blipFill>
      <xdr:spPr>
        <a:xfrm>
          <a:off x="1" y="3257550"/>
          <a:ext cx="4560982" cy="1323975"/>
        </a:xfrm>
        <a:prstGeom prst="rect">
          <a:avLst/>
        </a:prstGeom>
      </xdr:spPr>
    </xdr:pic>
    <xdr:clientData/>
  </xdr:twoCellAnchor>
  <xdr:twoCellAnchor editAs="oneCell">
    <xdr:from>
      <xdr:col>8</xdr:col>
      <xdr:colOff>1</xdr:colOff>
      <xdr:row>62</xdr:row>
      <xdr:rowOff>0</xdr:rowOff>
    </xdr:from>
    <xdr:to>
      <xdr:col>17</xdr:col>
      <xdr:colOff>133351</xdr:colOff>
      <xdr:row>83</xdr:row>
      <xdr:rowOff>79549</xdr:rowOff>
    </xdr:to>
    <xdr:pic>
      <xdr:nvPicPr>
        <xdr:cNvPr id="5" name="图片 4"/>
        <xdr:cNvPicPr>
          <a:picLocks noChangeAspect="1"/>
        </xdr:cNvPicPr>
      </xdr:nvPicPr>
      <xdr:blipFill>
        <a:blip xmlns:r="http://schemas.openxmlformats.org/officeDocument/2006/relationships" r:embed="rId4"/>
        <a:stretch>
          <a:fillRect/>
        </a:stretch>
      </xdr:blipFill>
      <xdr:spPr>
        <a:xfrm>
          <a:off x="5562601" y="11220450"/>
          <a:ext cx="6305550" cy="38800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9526</xdr:colOff>
      <xdr:row>5</xdr:row>
      <xdr:rowOff>28575</xdr:rowOff>
    </xdr:from>
    <xdr:to>
      <xdr:col>27</xdr:col>
      <xdr:colOff>241794</xdr:colOff>
      <xdr:row>16</xdr:row>
      <xdr:rowOff>85725</xdr:rowOff>
    </xdr:to>
    <xdr:pic>
      <xdr:nvPicPr>
        <xdr:cNvPr id="2" name="图片 1"/>
        <xdr:cNvPicPr>
          <a:picLocks noChangeAspect="1"/>
        </xdr:cNvPicPr>
      </xdr:nvPicPr>
      <xdr:blipFill>
        <a:blip xmlns:r="http://schemas.openxmlformats.org/officeDocument/2006/relationships" r:embed="rId1"/>
        <a:stretch>
          <a:fillRect/>
        </a:stretch>
      </xdr:blipFill>
      <xdr:spPr>
        <a:xfrm>
          <a:off x="10734676" y="390525"/>
          <a:ext cx="2975468" cy="2047875"/>
        </a:xfrm>
        <a:prstGeom prst="rect">
          <a:avLst/>
        </a:prstGeom>
      </xdr:spPr>
    </xdr:pic>
    <xdr:clientData/>
  </xdr:twoCellAnchor>
  <xdr:twoCellAnchor editAs="oneCell">
    <xdr:from>
      <xdr:col>23</xdr:col>
      <xdr:colOff>0</xdr:colOff>
      <xdr:row>18</xdr:row>
      <xdr:rowOff>0</xdr:rowOff>
    </xdr:from>
    <xdr:to>
      <xdr:col>27</xdr:col>
      <xdr:colOff>596073</xdr:colOff>
      <xdr:row>27</xdr:row>
      <xdr:rowOff>123825</xdr:rowOff>
    </xdr:to>
    <xdr:pic>
      <xdr:nvPicPr>
        <xdr:cNvPr id="3" name="图片 2"/>
        <xdr:cNvPicPr>
          <a:picLocks noChangeAspect="1"/>
        </xdr:cNvPicPr>
      </xdr:nvPicPr>
      <xdr:blipFill>
        <a:blip xmlns:r="http://schemas.openxmlformats.org/officeDocument/2006/relationships" r:embed="rId2"/>
        <a:stretch>
          <a:fillRect/>
        </a:stretch>
      </xdr:blipFill>
      <xdr:spPr>
        <a:xfrm>
          <a:off x="10725150" y="2714625"/>
          <a:ext cx="3339273" cy="1752600"/>
        </a:xfrm>
        <a:prstGeom prst="rect">
          <a:avLst/>
        </a:prstGeom>
      </xdr:spPr>
    </xdr:pic>
    <xdr:clientData/>
  </xdr:twoCellAnchor>
  <xdr:twoCellAnchor editAs="oneCell">
    <xdr:from>
      <xdr:col>15</xdr:col>
      <xdr:colOff>593912</xdr:colOff>
      <xdr:row>9</xdr:row>
      <xdr:rowOff>156883</xdr:rowOff>
    </xdr:from>
    <xdr:to>
      <xdr:col>21</xdr:col>
      <xdr:colOff>443258</xdr:colOff>
      <xdr:row>25</xdr:row>
      <xdr:rowOff>43916</xdr:rowOff>
    </xdr:to>
    <xdr:pic>
      <xdr:nvPicPr>
        <xdr:cNvPr id="4" name="图片 3"/>
        <xdr:cNvPicPr>
          <a:picLocks noChangeAspect="1"/>
        </xdr:cNvPicPr>
      </xdr:nvPicPr>
      <xdr:blipFill>
        <a:blip xmlns:r="http://schemas.openxmlformats.org/officeDocument/2006/relationships" r:embed="rId3"/>
        <a:stretch>
          <a:fillRect/>
        </a:stretch>
      </xdr:blipFill>
      <xdr:spPr>
        <a:xfrm>
          <a:off x="14332324" y="1770530"/>
          <a:ext cx="3950699" cy="2755739"/>
        </a:xfrm>
        <a:prstGeom prst="rect">
          <a:avLst/>
        </a:prstGeom>
      </xdr:spPr>
    </xdr:pic>
    <xdr:clientData/>
  </xdr:twoCellAnchor>
  <xdr:twoCellAnchor editAs="oneCell">
    <xdr:from>
      <xdr:col>12</xdr:col>
      <xdr:colOff>0</xdr:colOff>
      <xdr:row>57</xdr:row>
      <xdr:rowOff>0</xdr:rowOff>
    </xdr:from>
    <xdr:to>
      <xdr:col>16</xdr:col>
      <xdr:colOff>437680</xdr:colOff>
      <xdr:row>88</xdr:row>
      <xdr:rowOff>94537</xdr:rowOff>
    </xdr:to>
    <xdr:pic>
      <xdr:nvPicPr>
        <xdr:cNvPr id="5" name="图片 4"/>
        <xdr:cNvPicPr>
          <a:picLocks noChangeAspect="1"/>
        </xdr:cNvPicPr>
      </xdr:nvPicPr>
      <xdr:blipFill>
        <a:blip xmlns:r="http://schemas.openxmlformats.org/officeDocument/2006/relationships" r:embed="rId4"/>
        <a:stretch>
          <a:fillRect/>
        </a:stretch>
      </xdr:blipFill>
      <xdr:spPr>
        <a:xfrm>
          <a:off x="11106150" y="10315575"/>
          <a:ext cx="3761905" cy="5704762"/>
        </a:xfrm>
        <a:prstGeom prst="rect">
          <a:avLst/>
        </a:prstGeom>
      </xdr:spPr>
    </xdr:pic>
    <xdr:clientData/>
  </xdr:twoCellAnchor>
  <xdr:twoCellAnchor>
    <xdr:from>
      <xdr:col>18</xdr:col>
      <xdr:colOff>28575</xdr:colOff>
      <xdr:row>67</xdr:row>
      <xdr:rowOff>9525</xdr:rowOff>
    </xdr:from>
    <xdr:to>
      <xdr:col>25</xdr:col>
      <xdr:colOff>676275</xdr:colOff>
      <xdr:row>82</xdr:row>
      <xdr:rowOff>38100</xdr:rowOff>
    </xdr:to>
    <xdr:sp macro="" textlink="">
      <xdr:nvSpPr>
        <xdr:cNvPr id="6" name="文本框 5"/>
        <xdr:cNvSpPr txBox="1"/>
      </xdr:nvSpPr>
      <xdr:spPr>
        <a:xfrm>
          <a:off x="15830550" y="12134850"/>
          <a:ext cx="5448300" cy="2743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文献瞎扯，氧氯浓度和磨具粗细无关，氯化钠估计也是杂质而已。但这里摩尔比在</a:t>
          </a:r>
          <a:r>
            <a:rPr lang="en-US" altLang="zh-CN" sz="1100"/>
            <a:t>6</a:t>
          </a:r>
          <a:r>
            <a:rPr lang="zh-CN" altLang="en-US" sz="1100"/>
            <a:t>左右，和纯水泥文献的</a:t>
          </a:r>
          <a:r>
            <a:rPr lang="en-US" altLang="zh-CN" sz="1100"/>
            <a:t>8</a:t>
          </a:r>
          <a:r>
            <a:rPr lang="zh-CN" altLang="en-US" sz="1100"/>
            <a:t>相差了一些。</a:t>
          </a:r>
          <a:endParaRPr lang="en-US" altLang="zh-CN" sz="1100"/>
        </a:p>
        <a:p>
          <a:r>
            <a:rPr lang="zh-CN" altLang="en-US" sz="1100"/>
            <a:t>但是和纯水泥相比，加入磨料之后，氯化镁增多，水量减少，是不是这样能得到更好的抗拉强度？</a:t>
          </a:r>
          <a:endParaRPr lang="en-US" altLang="zh-CN" sz="1100"/>
        </a:p>
        <a:p>
          <a:endParaRPr lang="en-US" altLang="zh-CN" sz="1100"/>
        </a:p>
        <a:p>
          <a:r>
            <a:rPr lang="zh-CN" altLang="en-US" sz="1100"/>
            <a:t>看下面的文献！氢氧化镁无用！直接令摩尔比为</a:t>
          </a:r>
          <a:r>
            <a:rPr lang="en-US" altLang="zh-CN" sz="1100"/>
            <a:t>6</a:t>
          </a:r>
          <a:r>
            <a:rPr lang="zh-CN" altLang="en-US" sz="1100"/>
            <a:t>，按活性氧化镁来配比。水量应以易活性为基准，从水</a:t>
          </a:r>
          <a:r>
            <a:rPr lang="en-US" altLang="zh-CN" sz="1100"/>
            <a:t>-</a:t>
          </a:r>
          <a:r>
            <a:rPr lang="zh-CN" altLang="en-US" sz="1100"/>
            <a:t>总灰比</a:t>
          </a:r>
          <a:r>
            <a:rPr lang="en-US" altLang="zh-CN" sz="1100"/>
            <a:t>0.27</a:t>
          </a:r>
          <a:r>
            <a:rPr lang="zh-CN" altLang="en-US" sz="1100"/>
            <a:t>开始试错试试看。</a:t>
          </a:r>
          <a:endParaRPr lang="en-US" altLang="zh-CN" sz="1100"/>
        </a:p>
      </xdr:txBody>
    </xdr:sp>
    <xdr:clientData/>
  </xdr:twoCellAnchor>
  <xdr:twoCellAnchor editAs="oneCell">
    <xdr:from>
      <xdr:col>26</xdr:col>
      <xdr:colOff>22973</xdr:colOff>
      <xdr:row>67</xdr:row>
      <xdr:rowOff>62192</xdr:rowOff>
    </xdr:from>
    <xdr:to>
      <xdr:col>30</xdr:col>
      <xdr:colOff>78442</xdr:colOff>
      <xdr:row>74</xdr:row>
      <xdr:rowOff>12942</xdr:rowOff>
    </xdr:to>
    <xdr:pic>
      <xdr:nvPicPr>
        <xdr:cNvPr id="7" name="图片 6"/>
        <xdr:cNvPicPr>
          <a:picLocks noChangeAspect="1"/>
        </xdr:cNvPicPr>
      </xdr:nvPicPr>
      <xdr:blipFill>
        <a:blip xmlns:r="http://schemas.openxmlformats.org/officeDocument/2006/relationships" r:embed="rId5"/>
        <a:stretch>
          <a:fillRect/>
        </a:stretch>
      </xdr:blipFill>
      <xdr:spPr>
        <a:xfrm>
          <a:off x="21280532" y="12074898"/>
          <a:ext cx="2789704" cy="1205809"/>
        </a:xfrm>
        <a:prstGeom prst="rect">
          <a:avLst/>
        </a:prstGeom>
      </xdr:spPr>
    </xdr:pic>
    <xdr:clientData/>
  </xdr:twoCellAnchor>
  <xdr:twoCellAnchor editAs="oneCell">
    <xdr:from>
      <xdr:col>18</xdr:col>
      <xdr:colOff>0</xdr:colOff>
      <xdr:row>88</xdr:row>
      <xdr:rowOff>0</xdr:rowOff>
    </xdr:from>
    <xdr:to>
      <xdr:col>28</xdr:col>
      <xdr:colOff>601625</xdr:colOff>
      <xdr:row>99</xdr:row>
      <xdr:rowOff>14656</xdr:rowOff>
    </xdr:to>
    <xdr:pic>
      <xdr:nvPicPr>
        <xdr:cNvPr id="8" name="图片 7"/>
        <xdr:cNvPicPr>
          <a:picLocks noChangeAspect="1"/>
        </xdr:cNvPicPr>
      </xdr:nvPicPr>
      <xdr:blipFill>
        <a:blip xmlns:r="http://schemas.openxmlformats.org/officeDocument/2006/relationships" r:embed="rId6"/>
        <a:stretch>
          <a:fillRect/>
        </a:stretch>
      </xdr:blipFill>
      <xdr:spPr>
        <a:xfrm>
          <a:off x="15819783" y="16035130"/>
          <a:ext cx="7476190" cy="2019048"/>
        </a:xfrm>
        <a:prstGeom prst="rect">
          <a:avLst/>
        </a:prstGeom>
      </xdr:spPr>
    </xdr:pic>
    <xdr:clientData/>
  </xdr:twoCellAnchor>
  <xdr:twoCellAnchor>
    <xdr:from>
      <xdr:col>5</xdr:col>
      <xdr:colOff>66747</xdr:colOff>
      <xdr:row>40</xdr:row>
      <xdr:rowOff>165653</xdr:rowOff>
    </xdr:from>
    <xdr:to>
      <xdr:col>12</xdr:col>
      <xdr:colOff>25700</xdr:colOff>
      <xdr:row>44</xdr:row>
      <xdr:rowOff>42948</xdr:rowOff>
    </xdr:to>
    <xdr:sp macro="" textlink="">
      <xdr:nvSpPr>
        <xdr:cNvPr id="9" name="文本框 8"/>
        <xdr:cNvSpPr txBox="1"/>
      </xdr:nvSpPr>
      <xdr:spPr>
        <a:xfrm>
          <a:off x="5075776" y="7337418"/>
          <a:ext cx="6144600" cy="594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设计目标：</a:t>
          </a:r>
          <a:r>
            <a:rPr lang="en-US" altLang="zh-CN" sz="1100"/>
            <a:t>	1.</a:t>
          </a:r>
          <a:r>
            <a:rPr lang="zh-CN" altLang="en-US" sz="1100"/>
            <a:t>磨料</a:t>
          </a:r>
          <a:r>
            <a:rPr lang="en-US" altLang="zh-CN" sz="1100"/>
            <a:t>20%/13%	2.</a:t>
          </a:r>
          <a:r>
            <a:rPr lang="zh-CN" altLang="en-US" sz="1100"/>
            <a:t>总水灰比</a:t>
          </a:r>
          <a:r>
            <a:rPr lang="en-US" altLang="zh-CN" sz="1100"/>
            <a:t>0.32</a:t>
          </a:r>
          <a:r>
            <a:rPr lang="en-US" altLang="zh-CN" sz="1100" baseline="0"/>
            <a:t> </a:t>
          </a:r>
          <a:r>
            <a:rPr lang="en-US" altLang="zh-CN" sz="1100"/>
            <a:t>	3.</a:t>
          </a:r>
          <a:r>
            <a:rPr lang="zh-CN" altLang="en-US" sz="1100"/>
            <a:t>活性氧化镁：氯化镁</a:t>
          </a:r>
          <a:r>
            <a:rPr lang="en-US" altLang="zh-CN" sz="1100"/>
            <a:t>=6.5±0.5</a:t>
          </a:r>
        </a:p>
        <a:p>
          <a:r>
            <a:rPr lang="zh-CN" altLang="en-US" sz="1100"/>
            <a:t>过大的水量会减小耐水性，但可通过助剂弥补。</a:t>
          </a:r>
          <a:endParaRPr lang="en-US" altLang="zh-CN"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doc88.com/p-439440864065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tabSelected="1" topLeftCell="A25" zoomScaleNormal="100" workbookViewId="0">
      <selection activeCell="K54" sqref="K54"/>
    </sheetView>
  </sheetViews>
  <sheetFormatPr defaultRowHeight="14.25" x14ac:dyDescent="0.2"/>
  <sheetData>
    <row r="1" spans="1:14" x14ac:dyDescent="0.2">
      <c r="A1" t="s">
        <v>0</v>
      </c>
      <c r="N1" t="s">
        <v>1</v>
      </c>
    </row>
    <row r="9" spans="1:14" x14ac:dyDescent="0.2">
      <c r="A9" t="s">
        <v>2</v>
      </c>
    </row>
    <row r="14" spans="1:14" x14ac:dyDescent="0.2">
      <c r="G14" t="s">
        <v>3</v>
      </c>
      <c r="I14" t="s">
        <v>13</v>
      </c>
    </row>
    <row r="15" spans="1:14" x14ac:dyDescent="0.2">
      <c r="G15" t="s">
        <v>4</v>
      </c>
      <c r="I15" t="s">
        <v>14</v>
      </c>
      <c r="K15" t="s">
        <v>17</v>
      </c>
    </row>
    <row r="16" spans="1:14" x14ac:dyDescent="0.2">
      <c r="G16" t="s">
        <v>5</v>
      </c>
      <c r="I16" t="s">
        <v>8</v>
      </c>
      <c r="K16" t="s">
        <v>16</v>
      </c>
    </row>
    <row r="17" spans="7:9" x14ac:dyDescent="0.2">
      <c r="G17" t="s">
        <v>6</v>
      </c>
      <c r="I17" t="s">
        <v>15</v>
      </c>
    </row>
    <row r="18" spans="7:9" x14ac:dyDescent="0.2">
      <c r="G18" t="s">
        <v>7</v>
      </c>
      <c r="I18" t="s">
        <v>7</v>
      </c>
    </row>
    <row r="19" spans="7:9" x14ac:dyDescent="0.2">
      <c r="G19" t="s">
        <v>11</v>
      </c>
    </row>
    <row r="20" spans="7:9" x14ac:dyDescent="0.2">
      <c r="G20" t="s">
        <v>9</v>
      </c>
    </row>
    <row r="21" spans="7:9" x14ac:dyDescent="0.2">
      <c r="G21" t="s">
        <v>10</v>
      </c>
    </row>
    <row r="22" spans="7:9" x14ac:dyDescent="0.2">
      <c r="G22" t="s">
        <v>12</v>
      </c>
    </row>
    <row r="53" spans="3:3" x14ac:dyDescent="0.2">
      <c r="C53" t="s">
        <v>18</v>
      </c>
    </row>
  </sheetData>
  <phoneticPr fontId="1"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D46"/>
  <sheetViews>
    <sheetView zoomScale="70" zoomScaleNormal="70" workbookViewId="0">
      <selection activeCell="AB32" sqref="AB32"/>
    </sheetView>
  </sheetViews>
  <sheetFormatPr defaultRowHeight="14.25" x14ac:dyDescent="0.2"/>
  <cols>
    <col min="22" max="22" width="10.875" customWidth="1"/>
  </cols>
  <sheetData>
    <row r="2" spans="21:30" x14ac:dyDescent="0.2">
      <c r="AD2" t="s">
        <v>54</v>
      </c>
    </row>
    <row r="4" spans="21:30" x14ac:dyDescent="0.2">
      <c r="U4" t="s">
        <v>19</v>
      </c>
      <c r="V4" s="1">
        <v>0.05</v>
      </c>
    </row>
    <row r="20" spans="1:28" x14ac:dyDescent="0.2">
      <c r="B20" t="s">
        <v>21</v>
      </c>
      <c r="C20" t="s">
        <v>22</v>
      </c>
      <c r="D20" t="s">
        <v>23</v>
      </c>
      <c r="E20" t="s">
        <v>24</v>
      </c>
    </row>
    <row r="21" spans="1:28" x14ac:dyDescent="0.2">
      <c r="A21">
        <v>1</v>
      </c>
      <c r="B21">
        <v>1</v>
      </c>
    </row>
    <row r="22" spans="1:28" x14ac:dyDescent="0.2">
      <c r="A22">
        <v>2</v>
      </c>
      <c r="B22">
        <v>1</v>
      </c>
      <c r="D22">
        <v>1</v>
      </c>
    </row>
    <row r="23" spans="1:28" x14ac:dyDescent="0.2">
      <c r="A23">
        <v>3</v>
      </c>
      <c r="D23">
        <v>1</v>
      </c>
    </row>
    <row r="24" spans="1:28" x14ac:dyDescent="0.2">
      <c r="A24">
        <v>4</v>
      </c>
      <c r="C24">
        <v>1</v>
      </c>
    </row>
    <row r="25" spans="1:28" x14ac:dyDescent="0.2">
      <c r="A25">
        <v>5</v>
      </c>
      <c r="B25">
        <v>1</v>
      </c>
      <c r="E25">
        <v>1</v>
      </c>
    </row>
    <row r="26" spans="1:28" x14ac:dyDescent="0.2">
      <c r="A26">
        <v>6</v>
      </c>
      <c r="D26">
        <v>1</v>
      </c>
      <c r="E26">
        <v>1</v>
      </c>
      <c r="U26" t="s">
        <v>20</v>
      </c>
    </row>
    <row r="28" spans="1:28" x14ac:dyDescent="0.2">
      <c r="R28">
        <f>432/203</f>
        <v>2.1280788177339902</v>
      </c>
    </row>
    <row r="29" spans="1:28" x14ac:dyDescent="0.2">
      <c r="R29">
        <f>13*40</f>
        <v>520</v>
      </c>
    </row>
    <row r="30" spans="1:28" x14ac:dyDescent="0.2">
      <c r="V30" t="s">
        <v>25</v>
      </c>
      <c r="W30" t="s">
        <v>26</v>
      </c>
      <c r="X30" t="s">
        <v>32</v>
      </c>
      <c r="Y30" t="s">
        <v>33</v>
      </c>
      <c r="Z30" t="s">
        <v>34</v>
      </c>
      <c r="AB30" t="s">
        <v>66</v>
      </c>
    </row>
    <row r="31" spans="1:28" x14ac:dyDescent="0.2">
      <c r="V31" t="s">
        <v>27</v>
      </c>
      <c r="W31">
        <v>203.3</v>
      </c>
      <c r="X31">
        <v>1</v>
      </c>
      <c r="Y31">
        <v>432</v>
      </c>
      <c r="AB31">
        <f>(Y31*18*6/W31+Y33)/Y32</f>
        <v>0.54435483870967738</v>
      </c>
    </row>
    <row r="32" spans="1:28" x14ac:dyDescent="0.2">
      <c r="V32" t="s">
        <v>28</v>
      </c>
      <c r="W32">
        <v>40.299999999999997</v>
      </c>
      <c r="X32">
        <v>8</v>
      </c>
      <c r="Y32">
        <f>X32*W32*Y31/(W31*Z32)</f>
        <v>1053.9695031972453</v>
      </c>
      <c r="Z32">
        <v>0.65</v>
      </c>
    </row>
    <row r="33" spans="22:30" x14ac:dyDescent="0.2">
      <c r="V33" t="s">
        <v>29</v>
      </c>
      <c r="W33">
        <v>18</v>
      </c>
      <c r="X33">
        <v>9</v>
      </c>
      <c r="Y33">
        <f>X33*W33*Y31/W31</f>
        <v>344.24003935071323</v>
      </c>
      <c r="Z33" t="s">
        <v>35</v>
      </c>
    </row>
    <row r="34" spans="22:30" x14ac:dyDescent="0.2">
      <c r="V34" t="s">
        <v>30</v>
      </c>
      <c r="W34">
        <v>40.1</v>
      </c>
      <c r="X34">
        <v>2.62</v>
      </c>
      <c r="Y34">
        <f>X34*W34*Y31/W31</f>
        <v>223.25029021151011</v>
      </c>
    </row>
    <row r="35" spans="22:30" x14ac:dyDescent="0.2">
      <c r="V35" t="s">
        <v>31</v>
      </c>
      <c r="W35">
        <v>101.96</v>
      </c>
      <c r="X35">
        <v>0.65</v>
      </c>
      <c r="Y35">
        <f>X35*W35*Y31/W31</f>
        <v>140.8281751106739</v>
      </c>
    </row>
    <row r="46" spans="22:30" x14ac:dyDescent="0.2">
      <c r="AD46" t="s">
        <v>55</v>
      </c>
    </row>
  </sheetData>
  <phoneticPr fontId="1" type="noConversion"/>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
  <sheetViews>
    <sheetView topLeftCell="A6" zoomScale="85" zoomScaleNormal="85" workbookViewId="0">
      <selection activeCell="V27" sqref="V27"/>
    </sheetView>
  </sheetViews>
  <sheetFormatPr defaultRowHeight="14.25" x14ac:dyDescent="0.2"/>
  <cols>
    <col min="1" max="1" width="10" bestFit="1" customWidth="1"/>
  </cols>
  <sheetData>
    <row r="1" spans="1:9" x14ac:dyDescent="0.2">
      <c r="A1" t="s">
        <v>36</v>
      </c>
    </row>
    <row r="2" spans="1:9" x14ac:dyDescent="0.2">
      <c r="A2" s="2">
        <v>43918</v>
      </c>
    </row>
    <row r="3" spans="1:9" x14ac:dyDescent="0.2">
      <c r="I3" t="s">
        <v>56</v>
      </c>
    </row>
    <row r="4" spans="1:9" x14ac:dyDescent="0.2">
      <c r="A4" t="s">
        <v>70</v>
      </c>
    </row>
    <row r="22" spans="18:22" x14ac:dyDescent="0.2">
      <c r="S22" t="s">
        <v>57</v>
      </c>
      <c r="T22" t="s">
        <v>58</v>
      </c>
      <c r="U22" t="s">
        <v>59</v>
      </c>
      <c r="V22" t="s">
        <v>60</v>
      </c>
    </row>
    <row r="23" spans="18:22" x14ac:dyDescent="0.2">
      <c r="R23" t="s">
        <v>171</v>
      </c>
      <c r="S23">
        <v>56.555</v>
      </c>
      <c r="T23">
        <v>60.72</v>
      </c>
      <c r="U23">
        <v>61.28</v>
      </c>
      <c r="V23">
        <f>(U23-T23)/(0.45*(T23-S23))</f>
        <v>0.29878618113912359</v>
      </c>
    </row>
    <row r="24" spans="18:22" x14ac:dyDescent="0.2">
      <c r="R24" t="s">
        <v>170</v>
      </c>
      <c r="S24">
        <v>43.207000000000001</v>
      </c>
      <c r="T24">
        <v>53.113999999999997</v>
      </c>
      <c r="U24">
        <v>54.841000000000001</v>
      </c>
      <c r="V24">
        <f>(U24-T24)/(0.45*(T24-S24))</f>
        <v>0.38738041564326103</v>
      </c>
    </row>
    <row r="25" spans="18:22" x14ac:dyDescent="0.2">
      <c r="R25" t="s">
        <v>170</v>
      </c>
      <c r="S25">
        <v>43.207000000000001</v>
      </c>
      <c r="T25">
        <v>46.966999999999999</v>
      </c>
      <c r="U25">
        <v>47.64</v>
      </c>
      <c r="V25">
        <f>(U25-T25)/(0.45*(T25-S25))</f>
        <v>0.39775413711584057</v>
      </c>
    </row>
    <row r="26" spans="18:22" x14ac:dyDescent="0.2">
      <c r="R26" t="s">
        <v>171</v>
      </c>
      <c r="S26">
        <v>41.566000000000003</v>
      </c>
      <c r="T26">
        <v>44.825000000000003</v>
      </c>
      <c r="U26">
        <v>45.28</v>
      </c>
      <c r="V26">
        <f>(U26-T26)/(0.45*(T26-S26))</f>
        <v>0.31025195185980581</v>
      </c>
    </row>
    <row r="27" spans="18:22" x14ac:dyDescent="0.2">
      <c r="R27" t="s">
        <v>172</v>
      </c>
      <c r="S27">
        <v>29.622</v>
      </c>
      <c r="T27">
        <v>31.085000000000001</v>
      </c>
      <c r="U27">
        <v>31.445</v>
      </c>
      <c r="V27">
        <f>(U27-T27)/(0.45*(T27-S27))</f>
        <v>0.54682159945317721</v>
      </c>
    </row>
  </sheetData>
  <phoneticPr fontId="1" type="noConversion"/>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Z87"/>
  <sheetViews>
    <sheetView topLeftCell="D55" zoomScale="115" zoomScaleNormal="115" workbookViewId="0">
      <selection activeCell="G132" sqref="G132"/>
    </sheetView>
  </sheetViews>
  <sheetFormatPr defaultRowHeight="14.25" x14ac:dyDescent="0.2"/>
  <cols>
    <col min="1" max="1" width="10.125" customWidth="1"/>
    <col min="2" max="2" width="14.875" customWidth="1"/>
    <col min="3" max="3" width="15" customWidth="1"/>
    <col min="4" max="4" width="16.125" customWidth="1"/>
    <col min="5" max="5" width="9.5" customWidth="1"/>
    <col min="6" max="6" width="13.75" customWidth="1"/>
    <col min="7" max="7" width="14.75" customWidth="1"/>
    <col min="8" max="8" width="15" customWidth="1"/>
    <col min="10" max="11" width="9.875" customWidth="1"/>
    <col min="13" max="13" width="16.625" customWidth="1"/>
  </cols>
  <sheetData>
    <row r="5" spans="2:24" x14ac:dyDescent="0.2">
      <c r="X5" t="s">
        <v>72</v>
      </c>
    </row>
    <row r="8" spans="2:24" x14ac:dyDescent="0.2">
      <c r="B8" t="s">
        <v>154</v>
      </c>
      <c r="H8" t="s">
        <v>43</v>
      </c>
    </row>
    <row r="9" spans="2:24" x14ac:dyDescent="0.2">
      <c r="B9" t="s">
        <v>37</v>
      </c>
      <c r="C9" t="s">
        <v>38</v>
      </c>
      <c r="D9" t="s">
        <v>39</v>
      </c>
      <c r="H9" t="s">
        <v>44</v>
      </c>
    </row>
    <row r="10" spans="2:24" x14ac:dyDescent="0.2">
      <c r="B10">
        <v>1</v>
      </c>
      <c r="C10" t="s">
        <v>40</v>
      </c>
      <c r="D10" t="s">
        <v>41</v>
      </c>
      <c r="E10" t="s">
        <v>42</v>
      </c>
    </row>
    <row r="11" spans="2:24" x14ac:dyDescent="0.2">
      <c r="B11">
        <v>2</v>
      </c>
      <c r="C11" t="s">
        <v>46</v>
      </c>
      <c r="D11" t="s">
        <v>67</v>
      </c>
      <c r="E11" t="s">
        <v>47</v>
      </c>
      <c r="F11" t="s">
        <v>48</v>
      </c>
      <c r="G11" t="s">
        <v>50</v>
      </c>
      <c r="L11" t="s">
        <v>162</v>
      </c>
      <c r="M11" t="s">
        <v>161</v>
      </c>
    </row>
    <row r="12" spans="2:24" x14ac:dyDescent="0.2">
      <c r="B12">
        <v>3</v>
      </c>
      <c r="C12" t="s">
        <v>45</v>
      </c>
      <c r="D12" t="s">
        <v>41</v>
      </c>
      <c r="E12" t="s">
        <v>42</v>
      </c>
      <c r="L12" t="s">
        <v>74</v>
      </c>
      <c r="M12" t="s">
        <v>75</v>
      </c>
    </row>
    <row r="13" spans="2:24" x14ac:dyDescent="0.2">
      <c r="B13">
        <v>4</v>
      </c>
      <c r="C13" t="s">
        <v>40</v>
      </c>
      <c r="D13" t="s">
        <v>41</v>
      </c>
      <c r="E13" t="s">
        <v>42</v>
      </c>
      <c r="F13" t="s">
        <v>49</v>
      </c>
      <c r="G13" t="s">
        <v>51</v>
      </c>
      <c r="L13" t="s">
        <v>76</v>
      </c>
      <c r="M13" t="s">
        <v>77</v>
      </c>
    </row>
    <row r="14" spans="2:24" x14ac:dyDescent="0.2">
      <c r="B14" t="s">
        <v>52</v>
      </c>
      <c r="C14" t="s">
        <v>40</v>
      </c>
      <c r="D14" t="s">
        <v>41</v>
      </c>
      <c r="E14" t="s">
        <v>42</v>
      </c>
      <c r="F14" t="s">
        <v>49</v>
      </c>
      <c r="G14" t="s">
        <v>53</v>
      </c>
      <c r="L14" t="s">
        <v>78</v>
      </c>
      <c r="M14" t="s">
        <v>79</v>
      </c>
    </row>
    <row r="15" spans="2:24" x14ac:dyDescent="0.2">
      <c r="L15" t="s">
        <v>80</v>
      </c>
    </row>
    <row r="16" spans="2:24" x14ac:dyDescent="0.2">
      <c r="L16" t="s">
        <v>81</v>
      </c>
      <c r="M16" s="7" t="s">
        <v>83</v>
      </c>
    </row>
    <row r="17" spans="1:24" x14ac:dyDescent="0.2">
      <c r="B17">
        <v>21</v>
      </c>
      <c r="C17" t="s">
        <v>61</v>
      </c>
      <c r="D17" t="s">
        <v>62</v>
      </c>
      <c r="E17" t="s">
        <v>63</v>
      </c>
      <c r="F17" t="s">
        <v>64</v>
      </c>
      <c r="G17" t="s">
        <v>65</v>
      </c>
      <c r="H17" t="s">
        <v>90</v>
      </c>
      <c r="L17" t="s">
        <v>82</v>
      </c>
      <c r="M17" s="7"/>
    </row>
    <row r="18" spans="1:24" x14ac:dyDescent="0.2">
      <c r="B18">
        <v>22</v>
      </c>
      <c r="C18" t="s">
        <v>68</v>
      </c>
      <c r="D18" t="s">
        <v>71</v>
      </c>
      <c r="E18" t="s">
        <v>42</v>
      </c>
      <c r="F18" t="s">
        <v>48</v>
      </c>
      <c r="G18" t="s">
        <v>65</v>
      </c>
      <c r="L18" t="s">
        <v>160</v>
      </c>
      <c r="M18" t="s">
        <v>163</v>
      </c>
      <c r="X18" t="s">
        <v>73</v>
      </c>
    </row>
    <row r="19" spans="1:24" x14ac:dyDescent="0.2">
      <c r="B19">
        <v>23</v>
      </c>
      <c r="C19" t="s">
        <v>69</v>
      </c>
      <c r="D19" t="s">
        <v>71</v>
      </c>
      <c r="E19" t="s">
        <v>42</v>
      </c>
      <c r="F19" t="s">
        <v>48</v>
      </c>
      <c r="G19" t="s">
        <v>65</v>
      </c>
    </row>
    <row r="21" spans="1:24" x14ac:dyDescent="0.2">
      <c r="B21" s="4" t="s">
        <v>142</v>
      </c>
      <c r="C21" s="4"/>
      <c r="D21" s="4" t="s">
        <v>155</v>
      </c>
      <c r="E21" s="4"/>
      <c r="F21" s="4"/>
      <c r="G21" s="4"/>
      <c r="H21" s="4"/>
      <c r="I21" s="4"/>
      <c r="J21" s="4"/>
      <c r="K21" s="4"/>
      <c r="L21" s="4"/>
      <c r="M21" s="4"/>
    </row>
    <row r="22" spans="1:24" x14ac:dyDescent="0.2">
      <c r="B22" s="4"/>
      <c r="C22" s="4" t="s">
        <v>144</v>
      </c>
      <c r="D22" s="4" t="s">
        <v>146</v>
      </c>
      <c r="E22" s="4" t="s">
        <v>87</v>
      </c>
      <c r="F22" s="4" t="s">
        <v>121</v>
      </c>
      <c r="G22" s="4" t="s">
        <v>93</v>
      </c>
      <c r="H22" s="4" t="s">
        <v>94</v>
      </c>
      <c r="I22" s="4" t="s">
        <v>88</v>
      </c>
      <c r="J22" s="4" t="s">
        <v>89</v>
      </c>
      <c r="K22" s="4" t="s">
        <v>91</v>
      </c>
      <c r="L22" s="4" t="s">
        <v>102</v>
      </c>
      <c r="M22" s="4" t="s">
        <v>141</v>
      </c>
    </row>
    <row r="23" spans="1:24" x14ac:dyDescent="0.2">
      <c r="A23" s="7" t="s">
        <v>120</v>
      </c>
      <c r="B23" s="4" t="s">
        <v>103</v>
      </c>
      <c r="C23" s="4" t="s">
        <v>144</v>
      </c>
      <c r="D23" s="4" t="s">
        <v>146</v>
      </c>
      <c r="E23" s="4"/>
      <c r="F23" s="4">
        <v>1</v>
      </c>
      <c r="G23" s="4"/>
      <c r="H23" s="4"/>
      <c r="I23" s="4"/>
      <c r="J23" s="4"/>
      <c r="K23" s="4"/>
      <c r="L23" s="4"/>
      <c r="M23" s="4"/>
    </row>
    <row r="24" spans="1:24" x14ac:dyDescent="0.2">
      <c r="A24" s="7"/>
      <c r="B24" s="4" t="s">
        <v>104</v>
      </c>
      <c r="C24" s="4" t="s">
        <v>143</v>
      </c>
      <c r="D24" s="4" t="s">
        <v>145</v>
      </c>
      <c r="E24" s="4"/>
      <c r="F24" s="4"/>
      <c r="G24" s="4">
        <v>1</v>
      </c>
      <c r="H24" s="4"/>
      <c r="I24" s="4"/>
      <c r="J24" s="4"/>
      <c r="K24" s="4"/>
      <c r="L24" s="4"/>
      <c r="M24" s="4"/>
    </row>
    <row r="25" spans="1:24" x14ac:dyDescent="0.2">
      <c r="A25" s="7"/>
      <c r="B25" s="4" t="s">
        <v>105</v>
      </c>
      <c r="C25" s="4" t="s">
        <v>143</v>
      </c>
      <c r="D25" s="4" t="s">
        <v>145</v>
      </c>
      <c r="E25" s="4"/>
      <c r="F25" s="4"/>
      <c r="G25" s="4"/>
      <c r="H25" s="4">
        <v>1</v>
      </c>
      <c r="I25" s="4"/>
      <c r="J25" s="4"/>
      <c r="K25" s="4"/>
      <c r="L25" s="4"/>
      <c r="M25" s="4"/>
    </row>
    <row r="26" spans="1:24" x14ac:dyDescent="0.2">
      <c r="A26" s="7"/>
      <c r="B26" s="4" t="s">
        <v>106</v>
      </c>
      <c r="C26" s="4" t="s">
        <v>143</v>
      </c>
      <c r="D26" s="4" t="s">
        <v>145</v>
      </c>
      <c r="E26" s="4"/>
      <c r="F26" s="4"/>
      <c r="G26" s="4"/>
      <c r="H26" s="4"/>
      <c r="I26" s="4">
        <v>1</v>
      </c>
      <c r="J26" s="4">
        <v>1</v>
      </c>
      <c r="K26" s="4"/>
      <c r="L26" s="4"/>
      <c r="M26" s="4"/>
    </row>
    <row r="27" spans="1:24" x14ac:dyDescent="0.2">
      <c r="A27" s="7"/>
      <c r="B27" s="4" t="s">
        <v>107</v>
      </c>
      <c r="C27" s="4" t="s">
        <v>143</v>
      </c>
      <c r="D27" s="4" t="s">
        <v>145</v>
      </c>
      <c r="E27" s="4"/>
      <c r="F27" s="4"/>
      <c r="G27" s="4"/>
      <c r="H27" s="4"/>
      <c r="I27" s="4"/>
      <c r="J27" s="4"/>
      <c r="K27" s="4">
        <v>1</v>
      </c>
      <c r="L27" s="4"/>
      <c r="M27" s="4"/>
    </row>
    <row r="28" spans="1:24" x14ac:dyDescent="0.2">
      <c r="A28" s="7"/>
      <c r="B28" s="4" t="s">
        <v>122</v>
      </c>
      <c r="C28" s="4" t="s">
        <v>143</v>
      </c>
      <c r="D28" s="4" t="s">
        <v>145</v>
      </c>
      <c r="E28" s="4"/>
      <c r="F28" s="4"/>
      <c r="G28" s="4"/>
      <c r="H28" s="4"/>
      <c r="I28" s="4"/>
      <c r="J28" s="4"/>
      <c r="K28" s="4"/>
      <c r="L28" s="4"/>
      <c r="M28" s="4"/>
    </row>
    <row r="29" spans="1:24" x14ac:dyDescent="0.2">
      <c r="A29" s="7"/>
      <c r="B29" s="4" t="s">
        <v>124</v>
      </c>
      <c r="C29" s="4" t="s">
        <v>45</v>
      </c>
      <c r="D29" s="4" t="s">
        <v>123</v>
      </c>
      <c r="E29" s="4"/>
      <c r="F29" s="4">
        <v>1</v>
      </c>
      <c r="G29" s="4"/>
      <c r="H29" s="4">
        <v>1</v>
      </c>
      <c r="I29" s="4"/>
      <c r="J29" s="4"/>
      <c r="K29" s="4"/>
      <c r="L29" s="4"/>
      <c r="M29" s="4"/>
    </row>
    <row r="30" spans="1:24" x14ac:dyDescent="0.2">
      <c r="A30" s="7"/>
      <c r="B30" s="4" t="s">
        <v>125</v>
      </c>
      <c r="C30" s="4" t="s">
        <v>45</v>
      </c>
      <c r="D30" s="4" t="s">
        <v>123</v>
      </c>
      <c r="E30" s="4"/>
      <c r="F30" s="4">
        <v>1</v>
      </c>
      <c r="G30" s="4"/>
      <c r="H30" s="4">
        <v>1</v>
      </c>
      <c r="I30" s="4"/>
      <c r="J30" s="4"/>
      <c r="K30" s="4"/>
      <c r="L30" s="4">
        <v>1</v>
      </c>
      <c r="M30" s="4"/>
    </row>
    <row r="31" spans="1:24" x14ac:dyDescent="0.2">
      <c r="A31" s="7"/>
      <c r="B31" s="4" t="s">
        <v>108</v>
      </c>
      <c r="C31" s="4" t="s">
        <v>144</v>
      </c>
      <c r="D31" s="4" t="s">
        <v>146</v>
      </c>
      <c r="E31" s="4"/>
      <c r="F31" s="4">
        <v>1</v>
      </c>
      <c r="G31" s="4"/>
      <c r="H31" s="4">
        <v>1</v>
      </c>
      <c r="I31" s="4"/>
      <c r="J31" s="4"/>
      <c r="K31" s="4"/>
      <c r="L31" s="4"/>
      <c r="M31" s="4"/>
    </row>
    <row r="32" spans="1:24" x14ac:dyDescent="0.2">
      <c r="A32" s="7"/>
      <c r="B32" s="4" t="s">
        <v>109</v>
      </c>
      <c r="C32" s="4" t="s">
        <v>144</v>
      </c>
      <c r="D32" s="4" t="s">
        <v>146</v>
      </c>
      <c r="E32" s="4"/>
      <c r="F32" s="4">
        <v>1</v>
      </c>
      <c r="G32" s="4"/>
      <c r="H32" s="4">
        <v>1</v>
      </c>
      <c r="I32" s="4"/>
      <c r="J32" s="4"/>
      <c r="K32" s="4"/>
      <c r="L32" s="4">
        <v>1</v>
      </c>
      <c r="M32" s="4"/>
    </row>
    <row r="33" spans="1:22" x14ac:dyDescent="0.2">
      <c r="A33" s="7"/>
      <c r="B33" s="4" t="s">
        <v>110</v>
      </c>
      <c r="C33" s="4" t="s">
        <v>143</v>
      </c>
      <c r="D33" s="4" t="s">
        <v>145</v>
      </c>
      <c r="E33" s="4"/>
      <c r="F33" s="4">
        <v>1</v>
      </c>
      <c r="G33" s="4">
        <v>1</v>
      </c>
      <c r="H33" s="4"/>
      <c r="I33" s="4"/>
      <c r="J33" s="4"/>
      <c r="K33" s="4"/>
      <c r="L33" s="4"/>
      <c r="M33" s="4"/>
    </row>
    <row r="34" spans="1:22" x14ac:dyDescent="0.2">
      <c r="A34" s="7"/>
      <c r="B34" s="4" t="s">
        <v>111</v>
      </c>
      <c r="C34" s="4" t="s">
        <v>143</v>
      </c>
      <c r="D34" s="4" t="s">
        <v>145</v>
      </c>
      <c r="E34" s="4"/>
      <c r="F34" s="4">
        <v>1</v>
      </c>
      <c r="G34" s="4">
        <v>1</v>
      </c>
      <c r="H34" s="4"/>
      <c r="I34" s="4"/>
      <c r="J34" s="4"/>
      <c r="K34" s="4"/>
      <c r="L34" s="4">
        <v>1</v>
      </c>
      <c r="M34" s="4"/>
    </row>
    <row r="35" spans="1:22" x14ac:dyDescent="0.2">
      <c r="A35" s="7"/>
      <c r="B35" s="4" t="s">
        <v>112</v>
      </c>
      <c r="C35" s="4" t="s">
        <v>143</v>
      </c>
      <c r="D35" s="4" t="s">
        <v>145</v>
      </c>
      <c r="E35" s="4"/>
      <c r="F35" s="4">
        <v>1</v>
      </c>
      <c r="G35" s="4">
        <v>1</v>
      </c>
      <c r="H35" s="4">
        <v>1</v>
      </c>
      <c r="I35" s="4"/>
      <c r="J35" s="4"/>
      <c r="K35" s="4"/>
      <c r="L35" s="4"/>
      <c r="M35" s="4"/>
    </row>
    <row r="36" spans="1:22" ht="14.25" customHeight="1" x14ac:dyDescent="0.2">
      <c r="A36" s="7"/>
      <c r="B36" s="4" t="s">
        <v>113</v>
      </c>
      <c r="C36" s="4" t="s">
        <v>143</v>
      </c>
      <c r="D36" s="4" t="s">
        <v>145</v>
      </c>
      <c r="E36" s="4"/>
      <c r="F36" s="4">
        <v>1</v>
      </c>
      <c r="G36" s="4">
        <v>1</v>
      </c>
      <c r="H36" s="4">
        <v>1</v>
      </c>
      <c r="I36" s="4"/>
      <c r="J36" s="4"/>
      <c r="K36" s="4"/>
      <c r="L36" s="4">
        <v>1</v>
      </c>
      <c r="M36" s="4"/>
    </row>
    <row r="37" spans="1:22" x14ac:dyDescent="0.2">
      <c r="A37" s="7"/>
      <c r="B37" s="4" t="s">
        <v>114</v>
      </c>
      <c r="C37" s="4" t="s">
        <v>143</v>
      </c>
      <c r="D37" s="4" t="s">
        <v>145</v>
      </c>
      <c r="E37" s="4"/>
      <c r="F37" s="4">
        <v>1</v>
      </c>
      <c r="G37" s="4">
        <v>1</v>
      </c>
      <c r="H37" s="4">
        <v>1</v>
      </c>
      <c r="I37" s="4"/>
      <c r="J37" s="4"/>
      <c r="K37" s="4">
        <v>1</v>
      </c>
      <c r="L37" s="4"/>
      <c r="M37" s="4"/>
    </row>
    <row r="38" spans="1:22" x14ac:dyDescent="0.2">
      <c r="A38" s="7"/>
      <c r="B38" s="4" t="s">
        <v>115</v>
      </c>
      <c r="C38" s="4" t="s">
        <v>143</v>
      </c>
      <c r="D38" s="4" t="s">
        <v>145</v>
      </c>
      <c r="E38" s="4"/>
      <c r="F38" s="4">
        <v>1</v>
      </c>
      <c r="G38" s="4">
        <v>1</v>
      </c>
      <c r="H38" s="4">
        <v>1</v>
      </c>
      <c r="I38" s="4"/>
      <c r="J38" s="4"/>
      <c r="K38" s="4">
        <v>1</v>
      </c>
      <c r="L38" s="4">
        <v>1</v>
      </c>
      <c r="M38" s="4"/>
    </row>
    <row r="39" spans="1:22" x14ac:dyDescent="0.2">
      <c r="A39" s="7"/>
      <c r="M39" t="s">
        <v>84</v>
      </c>
    </row>
    <row r="40" spans="1:22" x14ac:dyDescent="0.2">
      <c r="A40" s="8" t="s">
        <v>96</v>
      </c>
      <c r="B40" s="6" t="s">
        <v>116</v>
      </c>
      <c r="C40" s="6" t="s">
        <v>95</v>
      </c>
      <c r="D40" s="6" t="s">
        <v>92</v>
      </c>
      <c r="E40" s="6" t="s">
        <v>87</v>
      </c>
      <c r="M40" t="s">
        <v>25</v>
      </c>
      <c r="N40" t="s">
        <v>26</v>
      </c>
      <c r="O40" t="s">
        <v>32</v>
      </c>
      <c r="P40" t="s">
        <v>33</v>
      </c>
      <c r="Q40" t="s">
        <v>86</v>
      </c>
      <c r="S40" t="s">
        <v>66</v>
      </c>
      <c r="V40" t="s">
        <v>135</v>
      </c>
    </row>
    <row r="41" spans="1:22" x14ac:dyDescent="0.2">
      <c r="A41" s="8"/>
      <c r="B41" s="6" t="s">
        <v>117</v>
      </c>
      <c r="C41" s="6" t="s">
        <v>97</v>
      </c>
      <c r="D41" s="6" t="s">
        <v>99</v>
      </c>
      <c r="E41" s="6" t="s">
        <v>87</v>
      </c>
      <c r="M41" t="s">
        <v>27</v>
      </c>
      <c r="N41">
        <v>203.3</v>
      </c>
      <c r="O41">
        <v>1</v>
      </c>
      <c r="P41">
        <v>432</v>
      </c>
      <c r="S41">
        <f>(P41*18*6/N41+P43)/P42</f>
        <v>0.54435483870967738</v>
      </c>
      <c r="V41">
        <f>95.21/(95.21+16*18)</f>
        <v>0.24845385036924925</v>
      </c>
    </row>
    <row r="42" spans="1:22" x14ac:dyDescent="0.2">
      <c r="A42" s="8"/>
      <c r="B42" s="6" t="s">
        <v>118</v>
      </c>
      <c r="C42" s="6" t="s">
        <v>100</v>
      </c>
      <c r="D42" s="6" t="s">
        <v>99</v>
      </c>
      <c r="E42" s="6" t="s">
        <v>87</v>
      </c>
      <c r="M42" t="s">
        <v>28</v>
      </c>
      <c r="N42">
        <v>40.299999999999997</v>
      </c>
      <c r="O42">
        <v>8</v>
      </c>
      <c r="P42">
        <f>O42*N42*P41/(N41*Q42)</f>
        <v>1053.9695031972453</v>
      </c>
      <c r="Q42">
        <v>0.65</v>
      </c>
    </row>
    <row r="43" spans="1:22" x14ac:dyDescent="0.2">
      <c r="A43" s="8"/>
      <c r="B43" s="6" t="s">
        <v>119</v>
      </c>
      <c r="C43" s="6" t="s">
        <v>101</v>
      </c>
      <c r="D43" s="6" t="s">
        <v>98</v>
      </c>
      <c r="E43" s="6" t="s">
        <v>87</v>
      </c>
      <c r="M43" t="s">
        <v>29</v>
      </c>
      <c r="N43">
        <v>18</v>
      </c>
      <c r="O43">
        <v>9</v>
      </c>
      <c r="P43">
        <f>O43*N43*P41/N41</f>
        <v>344.24003935071323</v>
      </c>
      <c r="Q43" t="s">
        <v>35</v>
      </c>
    </row>
    <row r="44" spans="1:22" x14ac:dyDescent="0.2">
      <c r="B44" s="6" t="s">
        <v>166</v>
      </c>
      <c r="C44" s="6" t="s">
        <v>167</v>
      </c>
      <c r="D44" s="6" t="s">
        <v>169</v>
      </c>
      <c r="E44" s="6" t="s">
        <v>168</v>
      </c>
      <c r="M44" t="s">
        <v>30</v>
      </c>
      <c r="N44">
        <v>40.1</v>
      </c>
      <c r="O44">
        <v>2.62</v>
      </c>
      <c r="P44">
        <f>O44*N44*P41/N41</f>
        <v>223.25029021151011</v>
      </c>
    </row>
    <row r="45" spans="1:22" x14ac:dyDescent="0.2">
      <c r="A45" t="s">
        <v>150</v>
      </c>
      <c r="M45" t="s">
        <v>31</v>
      </c>
      <c r="N45">
        <v>101.96</v>
      </c>
      <c r="O45">
        <v>0.65</v>
      </c>
      <c r="P45">
        <f>O45*N45*P41/N41</f>
        <v>140.8281751106739</v>
      </c>
    </row>
    <row r="46" spans="1:22" x14ac:dyDescent="0.2">
      <c r="A46" t="s">
        <v>25</v>
      </c>
      <c r="B46" t="s">
        <v>26</v>
      </c>
      <c r="C46" t="s">
        <v>32</v>
      </c>
      <c r="D46" t="s">
        <v>33</v>
      </c>
      <c r="E46" t="s">
        <v>137</v>
      </c>
      <c r="G46" t="s">
        <v>66</v>
      </c>
      <c r="H46" t="s">
        <v>140</v>
      </c>
      <c r="J46" t="s">
        <v>135</v>
      </c>
      <c r="K46" t="s">
        <v>190</v>
      </c>
    </row>
    <row r="47" spans="1:22" x14ac:dyDescent="0.2">
      <c r="A47" t="s">
        <v>27</v>
      </c>
      <c r="B47">
        <v>203.3</v>
      </c>
      <c r="C47" s="9">
        <v>1</v>
      </c>
      <c r="D47">
        <f>C47*B47</f>
        <v>203.3</v>
      </c>
      <c r="G47">
        <f>(D47*18*6/B47+D49)/D48</f>
        <v>0.46250620347394544</v>
      </c>
      <c r="H47">
        <f>1/(SUM(D47:D51)/(18*(C47*6+C49))-1)</f>
        <v>0.28302973724262137</v>
      </c>
      <c r="J47">
        <f>95.21/(95.21+11.5*18)</f>
        <v>0.31504582905926343</v>
      </c>
      <c r="K47">
        <v>3.5000000000000003E-2</v>
      </c>
    </row>
    <row r="48" spans="1:22" x14ac:dyDescent="0.2">
      <c r="A48" t="s">
        <v>28</v>
      </c>
      <c r="B48">
        <v>40.299999999999997</v>
      </c>
      <c r="C48" s="9">
        <v>6</v>
      </c>
      <c r="D48">
        <f>B48*C48/E48</f>
        <v>443.66972477064212</v>
      </c>
      <c r="E48">
        <v>0.54500000000000004</v>
      </c>
      <c r="F48" t="s">
        <v>153</v>
      </c>
    </row>
    <row r="49" spans="1:26" x14ac:dyDescent="0.2">
      <c r="A49" t="s">
        <v>29</v>
      </c>
      <c r="B49">
        <v>18</v>
      </c>
      <c r="C49" s="9">
        <v>5.4</v>
      </c>
      <c r="D49">
        <f>C49*B49</f>
        <v>97.2</v>
      </c>
      <c r="M49" t="s">
        <v>85</v>
      </c>
    </row>
    <row r="50" spans="1:26" x14ac:dyDescent="0.2">
      <c r="C50" s="9" t="s">
        <v>156</v>
      </c>
      <c r="M50" t="s">
        <v>25</v>
      </c>
      <c r="N50" t="s">
        <v>26</v>
      </c>
      <c r="O50" t="s">
        <v>32</v>
      </c>
      <c r="P50" t="s">
        <v>33</v>
      </c>
      <c r="Q50" t="s">
        <v>137</v>
      </c>
      <c r="S50" t="s">
        <v>66</v>
      </c>
      <c r="T50" t="s">
        <v>140</v>
      </c>
      <c r="V50" t="s">
        <v>135</v>
      </c>
    </row>
    <row r="51" spans="1:26" x14ac:dyDescent="0.2">
      <c r="A51" t="s">
        <v>31</v>
      </c>
      <c r="B51">
        <v>101.96</v>
      </c>
      <c r="C51" s="9">
        <v>0.2</v>
      </c>
      <c r="D51">
        <f>C51/(1-C51)*SUM(D47:D49)</f>
        <v>186.04243119266056</v>
      </c>
      <c r="M51" t="s">
        <v>27</v>
      </c>
      <c r="N51">
        <v>203.3</v>
      </c>
      <c r="O51">
        <v>1</v>
      </c>
      <c r="P51">
        <v>432</v>
      </c>
      <c r="S51">
        <f>(P51*18*6/N51+P53)/P52</f>
        <v>0.38149503722084371</v>
      </c>
      <c r="T51">
        <f>(P51*18*6/N51+P53)/(SUM(P51:P55)-(P51*18*6/N51+P53))</f>
        <v>0.2295911510133864</v>
      </c>
      <c r="V51">
        <f>95.21/(95.21+11.5*18)</f>
        <v>0.31504582905926343</v>
      </c>
    </row>
    <row r="52" spans="1:26" x14ac:dyDescent="0.2">
      <c r="C52" t="s">
        <v>148</v>
      </c>
      <c r="D52" t="s">
        <v>149</v>
      </c>
      <c r="E52" t="s">
        <v>151</v>
      </c>
      <c r="F52" t="s">
        <v>152</v>
      </c>
      <c r="M52" t="s">
        <v>28</v>
      </c>
      <c r="N52">
        <v>40.299999999999997</v>
      </c>
      <c r="O52">
        <v>6</v>
      </c>
      <c r="P52">
        <f>O52*N52*P51/(N51*Q52)</f>
        <v>856.35022134776182</v>
      </c>
      <c r="Q52">
        <v>0.6</v>
      </c>
    </row>
    <row r="53" spans="1:26" x14ac:dyDescent="0.2">
      <c r="A53" s="7" t="s">
        <v>147</v>
      </c>
      <c r="C53">
        <f>D48*K47</f>
        <v>15.528440366972475</v>
      </c>
      <c r="D53">
        <f>D47*K47</f>
        <v>7.1155000000000008</v>
      </c>
      <c r="E53">
        <f>D49*K47</f>
        <v>3.4020000000000006</v>
      </c>
      <c r="F53">
        <f>D51*K47</f>
        <v>6.5114850917431202</v>
      </c>
      <c r="G53" t="s">
        <v>191</v>
      </c>
      <c r="M53" t="s">
        <v>29</v>
      </c>
      <c r="N53">
        <v>18</v>
      </c>
      <c r="O53">
        <v>5.4</v>
      </c>
      <c r="P53">
        <f>18*O53</f>
        <v>97.2</v>
      </c>
    </row>
    <row r="54" spans="1:26" x14ac:dyDescent="0.2">
      <c r="A54" s="7"/>
      <c r="B54" s="6" t="s">
        <v>157</v>
      </c>
      <c r="C54" s="6">
        <v>20.150000000000002</v>
      </c>
      <c r="D54" s="6">
        <v>10.165000000000001</v>
      </c>
      <c r="E54" s="6">
        <v>4.8600000000000003</v>
      </c>
      <c r="F54" s="6">
        <v>8.7937500000000011</v>
      </c>
      <c r="G54" s="6"/>
      <c r="H54" s="6"/>
      <c r="I54" s="6"/>
      <c r="J54" s="6"/>
      <c r="K54" s="6"/>
      <c r="M54" t="s">
        <v>30</v>
      </c>
      <c r="N54">
        <v>40.1</v>
      </c>
      <c r="O54">
        <v>2.62</v>
      </c>
      <c r="P54">
        <f>O54*N54*P51/N51</f>
        <v>223.25029021151011</v>
      </c>
    </row>
    <row r="55" spans="1:26" x14ac:dyDescent="0.2">
      <c r="A55" s="7"/>
      <c r="B55" s="6" t="s">
        <v>158</v>
      </c>
      <c r="C55" s="6">
        <v>20.150000000000002</v>
      </c>
      <c r="D55" s="6">
        <v>10.165000000000001</v>
      </c>
      <c r="E55" s="6">
        <v>4.8600000000000003</v>
      </c>
      <c r="F55" s="6">
        <v>15.075000000000001</v>
      </c>
      <c r="G55" s="6" t="s">
        <v>159</v>
      </c>
      <c r="H55" s="6" t="s">
        <v>165</v>
      </c>
      <c r="I55" s="6"/>
      <c r="J55" s="6"/>
      <c r="K55" s="6"/>
      <c r="M55" t="s">
        <v>31</v>
      </c>
      <c r="N55">
        <v>101.96</v>
      </c>
      <c r="O55">
        <v>0.65</v>
      </c>
      <c r="P55">
        <f>O55*N55*P51/N51</f>
        <v>140.8281751106739</v>
      </c>
    </row>
    <row r="56" spans="1:26" x14ac:dyDescent="0.2">
      <c r="A56" s="7"/>
      <c r="B56" s="6" t="s">
        <v>164</v>
      </c>
      <c r="C56" s="6">
        <v>20.150000000000002</v>
      </c>
      <c r="D56" s="6">
        <v>10.165000000000001</v>
      </c>
      <c r="E56" s="6">
        <v>4.8600000000000003</v>
      </c>
      <c r="F56" s="6">
        <v>12</v>
      </c>
      <c r="G56" s="6"/>
      <c r="H56" s="6"/>
      <c r="I56" s="6"/>
      <c r="J56" s="6"/>
      <c r="K56" s="6"/>
    </row>
    <row r="57" spans="1:26" x14ac:dyDescent="0.2">
      <c r="A57" s="7"/>
      <c r="B57" s="6" t="s">
        <v>173</v>
      </c>
      <c r="C57">
        <v>22.183486238532108</v>
      </c>
      <c r="D57">
        <v>10.165000000000001</v>
      </c>
      <c r="E57">
        <v>4.8600000000000003</v>
      </c>
      <c r="F57">
        <v>9.3021215596330276</v>
      </c>
      <c r="G57" t="s">
        <v>183</v>
      </c>
    </row>
    <row r="58" spans="1:26" x14ac:dyDescent="0.2">
      <c r="A58" s="7"/>
      <c r="B58" s="6" t="s">
        <v>174</v>
      </c>
      <c r="C58">
        <v>22.183486238532108</v>
      </c>
      <c r="D58">
        <v>10.165000000000001</v>
      </c>
      <c r="E58">
        <v>4.8600000000000003</v>
      </c>
      <c r="F58">
        <v>9.3021215596330276</v>
      </c>
      <c r="G58" t="s">
        <v>184</v>
      </c>
      <c r="H58" t="s">
        <v>188</v>
      </c>
    </row>
    <row r="59" spans="1:26" x14ac:dyDescent="0.2">
      <c r="A59" s="7"/>
      <c r="B59" s="6" t="s">
        <v>175</v>
      </c>
      <c r="C59">
        <v>22.183486238532108</v>
      </c>
      <c r="D59">
        <v>10.165000000000001</v>
      </c>
      <c r="E59">
        <v>4.8600000000000003</v>
      </c>
      <c r="F59">
        <v>9.3021215596330276</v>
      </c>
      <c r="G59" s="5" t="s">
        <v>185</v>
      </c>
      <c r="S59" t="s">
        <v>136</v>
      </c>
    </row>
    <row r="60" spans="1:26" x14ac:dyDescent="0.2">
      <c r="A60" s="7"/>
      <c r="B60" s="6" t="s">
        <v>176</v>
      </c>
      <c r="C60">
        <v>22.183486238532108</v>
      </c>
      <c r="D60">
        <v>10.165000000000001</v>
      </c>
      <c r="E60">
        <v>4.8600000000000003</v>
      </c>
      <c r="F60">
        <v>9.3021215596330276</v>
      </c>
      <c r="G60" s="5" t="s">
        <v>186</v>
      </c>
    </row>
    <row r="61" spans="1:26" x14ac:dyDescent="0.2">
      <c r="A61" s="7"/>
      <c r="B61" s="6" t="s">
        <v>177</v>
      </c>
      <c r="C61">
        <v>22.183486238532101</v>
      </c>
      <c r="D61">
        <v>10.165000000000001</v>
      </c>
      <c r="E61">
        <v>4.8600000000000003</v>
      </c>
      <c r="F61">
        <v>9.3021215596330276</v>
      </c>
      <c r="G61" s="5" t="s">
        <v>187</v>
      </c>
      <c r="H61" t="s">
        <v>189</v>
      </c>
      <c r="S61" t="s">
        <v>128</v>
      </c>
      <c r="T61" t="s">
        <v>129</v>
      </c>
      <c r="U61" t="s">
        <v>131</v>
      </c>
      <c r="V61" t="s">
        <v>130</v>
      </c>
      <c r="W61" t="s">
        <v>126</v>
      </c>
      <c r="X61" t="s">
        <v>127</v>
      </c>
      <c r="Y61" t="s">
        <v>133</v>
      </c>
      <c r="Z61" t="s">
        <v>134</v>
      </c>
    </row>
    <row r="62" spans="1:26" x14ac:dyDescent="0.2">
      <c r="A62" s="7"/>
      <c r="B62" s="6" t="s">
        <v>178</v>
      </c>
      <c r="S62">
        <v>8122</v>
      </c>
      <c r="T62">
        <v>32142</v>
      </c>
      <c r="U62">
        <v>40.299999999999997</v>
      </c>
      <c r="V62">
        <v>95.21</v>
      </c>
      <c r="W62">
        <v>0.6</v>
      </c>
      <c r="X62">
        <f>T62*W62/S62*V62/U62</f>
        <v>5.6096876602042185</v>
      </c>
      <c r="Y62">
        <v>0.55000000000000004</v>
      </c>
      <c r="Z62">
        <f>S62/(S62+Y62*T62)</f>
        <v>0.31480498137604113</v>
      </c>
    </row>
    <row r="63" spans="1:26" x14ac:dyDescent="0.2">
      <c r="A63" s="7"/>
      <c r="B63" s="6" t="s">
        <v>179</v>
      </c>
      <c r="S63">
        <v>9176</v>
      </c>
      <c r="T63">
        <v>38175</v>
      </c>
      <c r="U63">
        <v>40.299999999999997</v>
      </c>
      <c r="V63">
        <v>95.21</v>
      </c>
      <c r="W63">
        <v>0.65</v>
      </c>
      <c r="X63">
        <f t="shared" ref="X63:X65" si="0">T63*W63/S63*V63/U63</f>
        <v>6.3887591578310872</v>
      </c>
      <c r="Y63">
        <v>0.55000000000000004</v>
      </c>
      <c r="Z63">
        <f t="shared" ref="Z63:Z65" si="1">S63/(S63+Y63*T63)</f>
        <v>0.30412050808275815</v>
      </c>
    </row>
    <row r="64" spans="1:26" x14ac:dyDescent="0.2">
      <c r="A64" s="7"/>
      <c r="B64" s="6" t="s">
        <v>180</v>
      </c>
      <c r="S64">
        <v>10140</v>
      </c>
      <c r="T64">
        <v>38126</v>
      </c>
      <c r="U64">
        <v>40.299999999999997</v>
      </c>
      <c r="V64">
        <v>95.21</v>
      </c>
      <c r="W64">
        <v>0.65</v>
      </c>
      <c r="X64">
        <f t="shared" si="0"/>
        <v>5.7739652287332186</v>
      </c>
      <c r="Y64">
        <v>0.55000000000000004</v>
      </c>
      <c r="Z64">
        <f t="shared" si="1"/>
        <v>0.3259475462321556</v>
      </c>
    </row>
    <row r="65" spans="1:26" x14ac:dyDescent="0.2">
      <c r="A65" s="7"/>
      <c r="B65" s="6" t="s">
        <v>181</v>
      </c>
      <c r="R65" t="s">
        <v>132</v>
      </c>
      <c r="S65">
        <v>11138</v>
      </c>
      <c r="T65">
        <v>23123</v>
      </c>
      <c r="U65">
        <v>40.299999999999997</v>
      </c>
      <c r="V65">
        <v>95.21</v>
      </c>
      <c r="W65">
        <v>0.65</v>
      </c>
      <c r="X65">
        <f t="shared" si="0"/>
        <v>3.1880699465358351</v>
      </c>
      <c r="Y65">
        <v>0.55000000000000004</v>
      </c>
      <c r="Z65">
        <f t="shared" si="1"/>
        <v>0.46689149111426431</v>
      </c>
    </row>
    <row r="66" spans="1:26" x14ac:dyDescent="0.2">
      <c r="A66" s="7"/>
      <c r="B66" s="6" t="s">
        <v>182</v>
      </c>
    </row>
    <row r="67" spans="1:26" x14ac:dyDescent="0.2">
      <c r="A67" s="7"/>
    </row>
    <row r="68" spans="1:26" x14ac:dyDescent="0.2">
      <c r="A68" s="7"/>
    </row>
    <row r="69" spans="1:26" x14ac:dyDescent="0.2">
      <c r="A69" s="7"/>
    </row>
    <row r="70" spans="1:26" x14ac:dyDescent="0.2">
      <c r="A70" s="7"/>
    </row>
    <row r="71" spans="1:26" x14ac:dyDescent="0.2">
      <c r="A71" s="7"/>
    </row>
    <row r="72" spans="1:26" x14ac:dyDescent="0.2">
      <c r="A72" s="7"/>
    </row>
    <row r="87" spans="19:24" x14ac:dyDescent="0.2">
      <c r="S87" t="s">
        <v>138</v>
      </c>
      <c r="X87" s="3" t="s">
        <v>139</v>
      </c>
    </row>
  </sheetData>
  <mergeCells count="4">
    <mergeCell ref="M16:M17"/>
    <mergeCell ref="A40:A43"/>
    <mergeCell ref="A23:A39"/>
    <mergeCell ref="A53:A72"/>
  </mergeCells>
  <phoneticPr fontId="1" type="noConversion"/>
  <hyperlinks>
    <hyperlink ref="X87" r:id="rId1"/>
  </hyperlinks>
  <pageMargins left="0.7" right="0.7" top="0.75" bottom="0.75" header="0.3" footer="0.3"/>
  <pageSetup paperSize="9" orientation="portrait" horizontalDpi="1200" verticalDpi="1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磨料与磨具</vt:lpstr>
      <vt:lpstr>氯氧镁水泥</vt:lpstr>
      <vt:lpstr>1-氧化镁活性测定</vt:lpstr>
      <vt:lpstr>水泥浇筑</vt:lpstr>
    </vt:vector>
  </TitlesOfParts>
  <Company>DoubleOX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cp:lastPrinted>2020-03-25T08:58:54Z</cp:lastPrinted>
  <dcterms:created xsi:type="dcterms:W3CDTF">2020-03-12T11:51:53Z</dcterms:created>
  <dcterms:modified xsi:type="dcterms:W3CDTF">2020-04-02T19:32:02Z</dcterms:modified>
</cp:coreProperties>
</file>