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multialgorithm/fixtures/"/>
    </mc:Choice>
  </mc:AlternateContent>
  <bookViews>
    <workbookView xWindow="0" yWindow="460" windowWidth="16380" windowHeight="8200" tabRatio="989" activeTab="3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r:id="rId11"/>
    <sheet name="Biomass reactions" sheetId="12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3">Compartments!$A$1:$F$3</definedName>
    <definedName name="_xlnm._FilterDatabase" localSheetId="12">Parameters!$A$1:$F$1</definedName>
    <definedName name="_xlnm._FilterDatabase" localSheetId="8">Reactions!$A$1:$D$5</definedName>
    <definedName name="_xlnm._FilterDatabase" localSheetId="14">References!$A$1:$E$1</definedName>
    <definedName name="_xlnm._FilterDatabase" localSheetId="4">'Species types'!$A$1:$J$6</definedName>
    <definedName name="_xlnm._FilterDatabase" localSheetId="2">Submodels!#REF!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2" i="6" l="1"/>
  <c r="G2" i="6"/>
  <c r="I2" i="6"/>
  <c r="H3" i="6"/>
  <c r="G3" i="6"/>
  <c r="I3" i="6"/>
  <c r="H4" i="6"/>
  <c r="G4" i="6"/>
  <c r="I4" i="6"/>
  <c r="H5" i="6"/>
  <c r="G5" i="6"/>
  <c r="I5" i="6"/>
  <c r="I6" i="6"/>
  <c r="H7" i="6"/>
  <c r="G7" i="6"/>
  <c r="I7" i="6"/>
  <c r="H8" i="6"/>
  <c r="G8" i="6"/>
  <c r="I8" i="6"/>
  <c r="I10" i="6"/>
  <c r="I9" i="6"/>
  <c r="J6" i="6"/>
</calcChain>
</file>

<file path=xl/sharedStrings.xml><?xml version="1.0" encoding="utf-8"?>
<sst xmlns="http://schemas.openxmlformats.org/spreadsheetml/2006/main" count="265" uniqueCount="141">
  <si>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</si>
  <si>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</si>
  <si>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</si>
  <si>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</si>
  <si>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</si>
  <si>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</si>
  <si>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</si>
  <si>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</si>
  <si>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</si>
  <si>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</si>
  <si>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</si>
  <si>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</si>
  <si>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</si>
  <si>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Comments</t>
  </si>
  <si>
    <t>ASP_test</t>
  </si>
  <si>
    <t>Test model for TestExecutableModel</t>
  </si>
  <si>
    <t>Model</t>
  </si>
  <si>
    <t>Rank</t>
  </si>
  <si>
    <t>domain</t>
  </si>
  <si>
    <t>Rank not used</t>
  </si>
  <si>
    <t>References</t>
  </si>
  <si>
    <t>Algorithm</t>
  </si>
  <si>
    <t>Compartment</t>
  </si>
  <si>
    <t>Biomass reaction</t>
  </si>
  <si>
    <t>Objective function</t>
  </si>
  <si>
    <t>submodel_1</t>
  </si>
  <si>
    <t>Metabolism</t>
  </si>
  <si>
    <t>dfba</t>
  </si>
  <si>
    <t>c</t>
  </si>
  <si>
    <t>Metabolism_biomass</t>
  </si>
  <si>
    <t>For testing</t>
  </si>
  <si>
    <t>submodel_2</t>
  </si>
  <si>
    <t>RNA degradation</t>
  </si>
  <si>
    <t>ssa</t>
  </si>
  <si>
    <t>Initial volume</t>
  </si>
  <si>
    <t>Cell</t>
  </si>
  <si>
    <t>Average volume of Mycoplasma pneumoniae is 66 aL [Ref-0001]. This equates to 45.8 aL at the beginning of the cell cycle (66 aL * ln(2)).</t>
  </si>
  <si>
    <t>e</t>
  </si>
  <si>
    <t>Extracellular space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</si>
  <si>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</si>
  <si>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</si>
  <si>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</si>
  <si>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</si>
  <si>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</si>
  <si>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</si>
  <si>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</si>
  <si>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</si>
  <si>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pseudo_species</t>
  </si>
  <si>
    <t>specie_2</t>
  </si>
  <si>
    <t>specie_name_2</t>
  </si>
  <si>
    <t>specie_3</t>
  </si>
  <si>
    <t>specie_name_3</t>
  </si>
  <si>
    <t>specie_4</t>
  </si>
  <si>
    <t>specie_name_4</t>
  </si>
  <si>
    <t>specie_5</t>
  </si>
  <si>
    <t>specie_name_5</t>
  </si>
  <si>
    <t>specie_6</t>
  </si>
  <si>
    <t>specie_name_6</t>
  </si>
  <si>
    <t>Species</t>
  </si>
  <si>
    <t>Value</t>
  </si>
  <si>
    <t>Units</t>
  </si>
  <si>
    <t>compartment</t>
  </si>
  <si>
    <t>mol wt.</t>
  </si>
  <si>
    <t>volume</t>
  </si>
  <si>
    <t>mass = CVM</t>
  </si>
  <si>
    <t>dry weight</t>
  </si>
  <si>
    <t>specie_2[c]</t>
  </si>
  <si>
    <t>M</t>
  </si>
  <si>
    <t>specie_4[c]</t>
  </si>
  <si>
    <t>specie_5[c]</t>
  </si>
  <si>
    <t>specie_6[c]</t>
  </si>
  <si>
    <t>c Total</t>
  </si>
  <si>
    <t>specie_1[e]</t>
  </si>
  <si>
    <t>specie_2[e]</t>
  </si>
  <si>
    <t>e Total</t>
  </si>
  <si>
    <t>Grand Total</t>
  </si>
  <si>
    <t>Observables</t>
  </si>
  <si>
    <t>Expression</t>
  </si>
  <si>
    <t>Submodel</t>
  </si>
  <si>
    <t>Participants</t>
  </si>
  <si>
    <t>Reversible</t>
  </si>
  <si>
    <t>Min flux</t>
  </si>
  <si>
    <t>Max flux</t>
  </si>
  <si>
    <t>reaction_1</t>
  </si>
  <si>
    <t>reaction_name_1</t>
  </si>
  <si>
    <t>specie_1[e] + specie_2[e] ==&gt; specie_1[c] + specie_2[c]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</si>
  <si>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</si>
  <si>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</si>
  <si>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</si>
  <si>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</si>
  <si>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</si>
  <si>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</si>
  <si>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</si>
  <si>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</si>
  <si>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</si>
  <si>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</si>
  <si>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</si>
  <si>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Equation</t>
  </si>
  <si>
    <t>K cat</t>
  </si>
  <si>
    <t>K m</t>
  </si>
  <si>
    <t>forward</t>
  </si>
  <si>
    <t>max( specie_1[e], specie_2[e] )</t>
  </si>
  <si>
    <t>k_cat * specie_2[c]</t>
  </si>
  <si>
    <t>specie_4[c] / k_m</t>
  </si>
  <si>
    <t>backward</t>
  </si>
  <si>
    <t>specie_5[c] + specie_6[c]</t>
  </si>
  <si>
    <t>Coefficient</t>
  </si>
  <si>
    <t>Species type</t>
  </si>
  <si>
    <t>biomass_id_001</t>
  </si>
  <si>
    <t>biomass_comp_1</t>
  </si>
  <si>
    <t>test</t>
  </si>
  <si>
    <t>biomass_id_002</t>
  </si>
  <si>
    <t>biomass_comp_2</t>
  </si>
  <si>
    <t>biomass_id_003</t>
  </si>
  <si>
    <t>biomass_comp_3</t>
  </si>
  <si>
    <t>biomass_id_004</t>
  </si>
  <si>
    <t>biomass_comp_4</t>
  </si>
  <si>
    <t>Metabolism biomass reaction</t>
  </si>
  <si>
    <t>No comment</t>
  </si>
  <si>
    <t>Submodels</t>
  </si>
  <si>
    <t>fractionDryWeight</t>
  </si>
  <si>
    <t>Fraction of cell mass which is non water</t>
  </si>
  <si>
    <t>dimensionless</t>
  </si>
  <si>
    <t>[Ref-0006]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</si>
  <si>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</si>
  <si>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</si>
  <si>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</si>
  <si>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</si>
  <si>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</si>
  <si>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</si>
  <si>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</si>
  <si>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</si>
  <si>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</si>
  <si>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</si>
  <si>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</si>
  <si>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</si>
  <si>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</si>
  <si>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</si>
  <si>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ID</t>
  </si>
  <si>
    <t>Taxon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</si>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</sst>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1" applyFont="1" applyAlignment="1">
      <alignment horizontal="left" vertical="top"/>
    </xf>
    <xf numFmtId="11" fontId="2" fillId="0" borderId="0" xfId="0" applyNumberFormat="1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164" fontId="3" fillId="0" borderId="0" xfId="0" applyNumberFormat="1" applyFont="1" applyAlignment="1">
      <alignment vertical="top" wrapText="1"/>
    </xf>
    <xf numFmtId="11" fontId="0" fillId="0" borderId="0" xfId="0" applyNumberFormat="1"/>
    <xf numFmtId="164" fontId="0" fillId="0" borderId="0" xfId="0" applyNumberFormat="1"/>
    <xf numFmtId="0" fontId="1" fillId="0" borderId="0" xfId="0" applyFont="1"/>
    <xf numFmtId="0" fontId="4" fillId="2" borderId="0" xfId="0" applyFont="1" applyFill="1" applyAlignment="1">
      <alignment horizontal="left" vertical="top" wrapText="1"/>
    </xf>
    <xf numFmtId="0" fontId="4" fillId="2" borderId="0" xfId="1" applyFont="1" applyFill="1" applyAlignment="1">
      <alignment horizontal="left" vertical="top"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1" applyFont="1"/>
    <xf numFmtId="165" fontId="3" fillId="0" borderId="0" xfId="1" applyNumberFormat="1" applyFont="1"/>
    <xf numFmtId="0" fontId="3" fillId="0" borderId="1" xfId="0" applyFont="1" applyBorder="1" applyAlignment="1">
      <alignment vertical="top" wrapText="1"/>
    </xf>
    <xf numFmtId="0" fontId="0" fillId="0" borderId="0" xfId="1" applyFont="1"/>
    <xf numFmtId="0" fontId="5" fillId="0" borderId="0" xfId="1"/>
    <xf numFmtId="0" fontId="1" fillId="2" borderId="0" xfId="1" applyFont="1" applyFill="1" applyAlignment="1">
      <alignment horizontal="left" vertical="top" wrapText="1"/>
    </xf>
    <xf numFmtId="0" fontId="0" fillId="0" borderId="0" xfId="1" applyFont="1" applyAlignment="1">
      <alignment horizontal="left" vertical="top" wrapText="1"/>
    </xf>
    <xf numFmtId="11" fontId="5" fillId="0" borderId="0" xfId="1" applyNumberFormat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s="2" t="s">
        <v>7</v>
      </c>
    </row>
    <row r="5" spans="1:2" x14ac:dyDescent="0.2">
      <c r="A5" s="1" t="s">
        <v>8</v>
      </c>
      <c r="B5" s="2" t="s">
        <v>9</v>
      </c>
    </row>
    <row r="6" spans="1:2" x14ac:dyDescent="0.2">
      <c r="A6" s="1" t="s">
        <v>10</v>
      </c>
      <c r="B6" s="2" t="s">
        <v>11</v>
      </c>
    </row>
    <row r="7" spans="1:2" ht="30" x14ac:dyDescent="0.2">
      <c r="A7" s="1" t="s">
        <v>12</v>
      </c>
      <c r="B7" t="s">
        <v>5</v>
      </c>
    </row>
    <row r="8" spans="1:2" ht="30" x14ac:dyDescent="0.2">
      <c r="A8" s="1" t="s">
        <v>13</v>
      </c>
    </row>
  </sheetData>
  <hyperlinks>
    <hyperlink ref="B4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t="s">
        <v>14</v>
      </c>
    </row>
    <row r="2" spans="1:2" x14ac:dyDescent="0.2">
      <c r="A2" s="1" t="s">
        <v>2</v>
      </c>
      <c r="B2" t="s">
        <v>15</v>
      </c>
    </row>
    <row r="3" spans="1:2" x14ac:dyDescent="0.2">
      <c r="A3" s="1" t="s">
        <v>16</v>
      </c>
      <c r="B3" t="s">
        <v>1</v>
      </c>
    </row>
    <row r="4" spans="1:2" x14ac:dyDescent="0.2">
      <c r="A4" s="1" t="s">
        <v>17</v>
      </c>
      <c r="B4" t="s">
        <v>18</v>
      </c>
    </row>
    <row r="5" spans="1:2" ht="30" x14ac:dyDescent="0.2">
      <c r="A5" s="1" t="s">
        <v>13</v>
      </c>
      <c r="B5" t="s">
        <v>19</v>
      </c>
    </row>
    <row r="6" spans="1:2" ht="30" x14ac:dyDescent="0.2">
      <c r="A6" s="1" t="s">
        <v>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="155" zoomScaleNormal="155" zoomScalePageLayoutView="155" workbookViewId="0">
      <selection activeCell="A2" sqref="A2"/>
    </sheetView>
  </sheetViews>
  <sheetFormatPr baseColWidth="10" defaultColWidth="8.83203125" defaultRowHeight="15" x14ac:dyDescent="0.2"/>
  <cols>
    <col min="1" max="9" width="8.83203125" style="3"/>
  </cols>
  <sheetData>
    <row r="1" spans="1:9" s="4" customFormat="1" ht="15" customHeight="1" x14ac:dyDescent="0.15">
      <c r="A1" s="1" t="s">
        <v>0</v>
      </c>
      <c r="B1" s="1" t="s">
        <v>2</v>
      </c>
      <c r="C1" s="1" t="s">
        <v>16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13</v>
      </c>
      <c r="I1" s="1" t="s">
        <v>20</v>
      </c>
    </row>
    <row r="2" spans="1:9" ht="15" customHeight="1" x14ac:dyDescent="0.2">
      <c r="A2" s="3" t="s">
        <v>25</v>
      </c>
      <c r="B2" s="3" t="s">
        <v>26</v>
      </c>
      <c r="C2" s="3" t="s">
        <v>1</v>
      </c>
      <c r="D2" s="3" t="s">
        <v>27</v>
      </c>
      <c r="E2" s="3" t="s">
        <v>28</v>
      </c>
      <c r="F2" s="5" t="s">
        <v>29</v>
      </c>
      <c r="G2" s="5" t="s">
        <v>29</v>
      </c>
      <c r="H2" s="3" t="s">
        <v>30</v>
      </c>
    </row>
    <row r="3" spans="1:9" ht="15" customHeight="1" x14ac:dyDescent="0.2">
      <c r="A3" s="3" t="s">
        <v>31</v>
      </c>
      <c r="B3" s="3" t="s">
        <v>32</v>
      </c>
      <c r="C3" s="3" t="s">
        <v>1</v>
      </c>
      <c r="D3" s="3" t="s">
        <v>33</v>
      </c>
      <c r="E3" s="3" t="s">
        <v>28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7" width="8.83203125" style="3"/>
  </cols>
  <sheetData>
    <row r="1" spans="1:7" s="4" customFormat="1" ht="30" customHeight="1" x14ac:dyDescent="0.15">
      <c r="A1" s="1" t="s">
        <v>0</v>
      </c>
      <c r="B1" s="1" t="s">
        <v>2</v>
      </c>
      <c r="C1" s="1" t="s">
        <v>16</v>
      </c>
      <c r="D1" s="1" t="s">
        <v>34</v>
      </c>
      <c r="E1" s="1" t="s">
        <v>44</v>
      </c>
      <c r="F1" s="1" t="s">
        <v>13</v>
      </c>
      <c r="G1" s="1" t="s">
        <v>20</v>
      </c>
    </row>
    <row r="2" spans="1:7" ht="15" customHeight="1" x14ac:dyDescent="0.2">
      <c r="A2" s="3" t="s">
        <v>28</v>
      </c>
      <c r="B2" s="3" t="s">
        <v>35</v>
      </c>
      <c r="C2" s="3" t="s">
        <v>1</v>
      </c>
      <c r="D2" s="6">
        <v>4.58E-17</v>
      </c>
      <c r="E2" s="6"/>
      <c r="F2" s="3" t="s">
        <v>36</v>
      </c>
    </row>
    <row r="3" spans="1:7" ht="15" customHeight="1" x14ac:dyDescent="0.2">
      <c r="A3" s="3" t="s">
        <v>37</v>
      </c>
      <c r="B3" s="3" t="s">
        <v>38</v>
      </c>
      <c r="C3" s="3" t="s">
        <v>1</v>
      </c>
      <c r="D3" s="6">
        <v>9.9999999999999998E-13</v>
      </c>
      <c r="E3" s="6"/>
      <c r="F3" s="3" t="s">
        <v>39</v>
      </c>
    </row>
  </sheetData>
  <autoFilter ref="A1:F3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147" zoomScaleNormal="147" zoomScalePageLayoutView="147" workbookViewId="0">
      <selection activeCell="D21" sqref="D21"/>
    </sheetView>
  </sheetViews>
  <sheetFormatPr baseColWidth="10" defaultColWidth="8.83203125" defaultRowHeight="15" x14ac:dyDescent="0.2"/>
  <cols>
    <col min="1" max="10" width="8.83203125" style="3"/>
  </cols>
  <sheetData>
    <row r="1" spans="1:10" s="4" customFormat="1" ht="45" customHeight="1" x14ac:dyDescent="0.15">
      <c r="A1" s="1" t="s">
        <v>0</v>
      </c>
      <c r="B1" s="1" t="s">
        <v>2</v>
      </c>
      <c r="C1" s="1" t="s">
        <v>16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13</v>
      </c>
      <c r="J1" s="1" t="s">
        <v>20</v>
      </c>
    </row>
    <row r="2" spans="1:10" ht="15" customHeight="1" x14ac:dyDescent="0.2">
      <c r="A2" s="3" t="s">
        <v>45</v>
      </c>
      <c r="B2" s="3" t="s">
        <v>46</v>
      </c>
      <c r="C2" t="s">
        <v>1</v>
      </c>
      <c r="D2"/>
      <c r="E2"/>
      <c r="F2" s="3">
        <v>1</v>
      </c>
      <c r="G2" s="3">
        <v>0</v>
      </c>
      <c r="H2" s="7" t="s">
        <v>47</v>
      </c>
      <c r="I2" s="7"/>
    </row>
    <row r="3" spans="1:10" ht="15" customHeight="1" x14ac:dyDescent="0.2">
      <c r="A3" s="3" t="s">
        <v>48</v>
      </c>
      <c r="B3" s="3" t="s">
        <v>49</v>
      </c>
      <c r="C3" t="s">
        <v>1</v>
      </c>
      <c r="D3"/>
      <c r="E3"/>
      <c r="F3" s="3">
        <v>2</v>
      </c>
      <c r="G3" s="3">
        <v>0</v>
      </c>
      <c r="H3" s="7" t="s">
        <v>47</v>
      </c>
      <c r="I3" s="7"/>
    </row>
    <row r="4" spans="1:10" ht="15" customHeight="1" x14ac:dyDescent="0.2">
      <c r="A4" s="3" t="s">
        <v>50</v>
      </c>
      <c r="B4" s="3" t="s">
        <v>51</v>
      </c>
      <c r="C4" t="s">
        <v>1</v>
      </c>
      <c r="D4"/>
      <c r="E4"/>
      <c r="F4" s="3">
        <v>3</v>
      </c>
      <c r="G4" s="3">
        <v>0</v>
      </c>
      <c r="H4" s="7" t="s">
        <v>47</v>
      </c>
      <c r="I4" s="7"/>
    </row>
    <row r="5" spans="1:10" ht="15" customHeight="1" x14ac:dyDescent="0.2">
      <c r="A5" t="s">
        <v>52</v>
      </c>
      <c r="B5" t="s">
        <v>53</v>
      </c>
      <c r="C5" t="s">
        <v>1</v>
      </c>
      <c r="D5"/>
      <c r="E5"/>
      <c r="F5">
        <v>4</v>
      </c>
      <c r="G5" s="3">
        <v>0</v>
      </c>
      <c r="H5" s="7" t="s">
        <v>47</v>
      </c>
      <c r="I5" s="7"/>
    </row>
    <row r="6" spans="1:10" ht="15" customHeight="1" x14ac:dyDescent="0.2">
      <c r="A6" t="s">
        <v>54</v>
      </c>
      <c r="B6" t="s">
        <v>55</v>
      </c>
      <c r="C6" t="s">
        <v>1</v>
      </c>
      <c r="D6"/>
      <c r="E6"/>
      <c r="F6">
        <v>5</v>
      </c>
      <c r="G6" s="3">
        <v>0</v>
      </c>
      <c r="H6" s="7" t="s">
        <v>47</v>
      </c>
      <c r="I6" s="7"/>
    </row>
    <row r="7" spans="1:10" ht="15" customHeight="1" x14ac:dyDescent="0.2">
      <c r="A7" s="2" t="s">
        <v>56</v>
      </c>
      <c r="B7" s="2" t="s">
        <v>57</v>
      </c>
      <c r="C7" s="2" t="s">
        <v>1</v>
      </c>
      <c r="D7" s="8"/>
      <c r="E7" s="8"/>
      <c r="F7" s="2">
        <v>6</v>
      </c>
      <c r="G7" s="8">
        <v>0</v>
      </c>
      <c r="H7" s="9" t="s">
        <v>47</v>
      </c>
    </row>
  </sheetData>
  <autoFilter ref="A1:J6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120" zoomScaleNormal="120" zoomScalePageLayoutView="120" workbookViewId="0">
      <selection activeCell="D8" sqref="D8"/>
    </sheetView>
  </sheetViews>
  <sheetFormatPr baseColWidth="10" defaultColWidth="8.83203125" defaultRowHeight="15" outlineLevelRow="2" x14ac:dyDescent="0.2"/>
  <cols>
    <col min="1" max="5" width="8.83203125" style="3"/>
  </cols>
  <sheetData>
    <row r="1" spans="1:10" ht="15" customHeight="1" x14ac:dyDescent="0.2">
      <c r="A1" s="1" t="s">
        <v>58</v>
      </c>
      <c r="B1" s="1" t="s">
        <v>59</v>
      </c>
      <c r="C1" s="1" t="s">
        <v>60</v>
      </c>
      <c r="D1" s="1" t="s">
        <v>13</v>
      </c>
      <c r="E1" s="1" t="s">
        <v>20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</row>
    <row r="2" spans="1:10" ht="15" customHeight="1" outlineLevel="2" x14ac:dyDescent="0.2">
      <c r="A2" s="3" t="s">
        <v>66</v>
      </c>
      <c r="B2" s="7">
        <v>5.0000000000000001E-4</v>
      </c>
      <c r="C2" s="7" t="s">
        <v>67</v>
      </c>
      <c r="F2" t="s">
        <v>28</v>
      </c>
      <c r="G2">
        <f>'Species types'!F3</f>
        <v>2</v>
      </c>
      <c r="H2" s="10">
        <f>Compartments!D$2</f>
        <v>4.58E-17</v>
      </c>
      <c r="I2" s="11">
        <f>B2*H2*G2</f>
        <v>4.5799999999999998E-20</v>
      </c>
    </row>
    <row r="3" spans="1:10" ht="15" customHeight="1" outlineLevel="2" x14ac:dyDescent="0.2">
      <c r="A3" s="3" t="s">
        <v>68</v>
      </c>
      <c r="B3" s="7">
        <v>5.0000000000000001E-4</v>
      </c>
      <c r="C3" s="7" t="s">
        <v>67</v>
      </c>
      <c r="F3" t="s">
        <v>28</v>
      </c>
      <c r="G3">
        <f>'Species types'!F5</f>
        <v>4</v>
      </c>
      <c r="H3" s="10">
        <f>Compartments!D$2</f>
        <v>4.58E-17</v>
      </c>
      <c r="I3" s="11">
        <f>B3*H3*G3</f>
        <v>9.1599999999999996E-20</v>
      </c>
    </row>
    <row r="4" spans="1:10" ht="15" customHeight="1" outlineLevel="2" x14ac:dyDescent="0.2">
      <c r="A4" s="3" t="s">
        <v>69</v>
      </c>
      <c r="B4" s="7">
        <v>1E-3</v>
      </c>
      <c r="C4" s="7" t="s">
        <v>67</v>
      </c>
      <c r="F4" t="s">
        <v>28</v>
      </c>
      <c r="G4">
        <f>'Species types'!F6</f>
        <v>5</v>
      </c>
      <c r="H4" s="10">
        <f>Compartments!D$2</f>
        <v>4.58E-17</v>
      </c>
      <c r="I4" s="11">
        <f>B4*H4*G4</f>
        <v>2.2899999999999999E-19</v>
      </c>
    </row>
    <row r="5" spans="1:10" ht="15" customHeight="1" outlineLevel="2" x14ac:dyDescent="0.2">
      <c r="A5" s="3" t="s">
        <v>70</v>
      </c>
      <c r="B5" s="7">
        <v>2E-3</v>
      </c>
      <c r="C5" s="7" t="s">
        <v>67</v>
      </c>
      <c r="F5" t="s">
        <v>28</v>
      </c>
      <c r="G5">
        <f>'Species types'!F7</f>
        <v>6</v>
      </c>
      <c r="H5" s="10">
        <f>Compartments!D$2</f>
        <v>4.58E-17</v>
      </c>
      <c r="I5" s="11">
        <f>B5*H5*G5</f>
        <v>5.4959999999999995E-19</v>
      </c>
    </row>
    <row r="6" spans="1:10" ht="15" customHeight="1" outlineLevel="1" x14ac:dyDescent="0.2">
      <c r="A6"/>
      <c r="B6" s="7"/>
      <c r="C6" s="7"/>
      <c r="F6" s="12" t="s">
        <v>71</v>
      </c>
      <c r="H6" s="10"/>
      <c r="I6" s="11">
        <f>SUBTOTAL(9,I2:I5)</f>
        <v>9.1599999999999998E-19</v>
      </c>
      <c r="J6" s="11">
        <f>I6</f>
        <v>9.1599999999999998E-19</v>
      </c>
    </row>
    <row r="7" spans="1:10" ht="15" customHeight="1" outlineLevel="2" x14ac:dyDescent="0.2">
      <c r="A7" s="3" t="s">
        <v>72</v>
      </c>
      <c r="B7" s="7">
        <v>1.4799999999999999E-4</v>
      </c>
      <c r="C7" s="7" t="s">
        <v>67</v>
      </c>
      <c r="F7" t="s">
        <v>37</v>
      </c>
      <c r="G7">
        <f>'Species types'!F2</f>
        <v>1</v>
      </c>
      <c r="H7" s="10">
        <f>Compartments!D$3</f>
        <v>9.9999999999999998E-13</v>
      </c>
      <c r="I7" s="11">
        <f>B7*H7*G7</f>
        <v>1.4799999999999999E-16</v>
      </c>
    </row>
    <row r="8" spans="1:10" ht="15" customHeight="1" outlineLevel="2" x14ac:dyDescent="0.2">
      <c r="A8" s="3" t="s">
        <v>73</v>
      </c>
      <c r="B8" s="7">
        <v>2.0000000000000001E-4</v>
      </c>
      <c r="C8" s="7" t="s">
        <v>67</v>
      </c>
      <c r="F8" t="s">
        <v>37</v>
      </c>
      <c r="G8">
        <f>'Species types'!F3</f>
        <v>2</v>
      </c>
      <c r="H8" s="10">
        <f>Compartments!D$3</f>
        <v>9.9999999999999998E-13</v>
      </c>
      <c r="I8" s="11">
        <f>B8*H8*G8</f>
        <v>3.9999999999999999E-16</v>
      </c>
    </row>
    <row r="9" spans="1:10" ht="15" customHeight="1" outlineLevel="1" x14ac:dyDescent="0.2">
      <c r="B9" s="7"/>
      <c r="C9" s="7"/>
      <c r="F9" s="12" t="s">
        <v>74</v>
      </c>
      <c r="H9" s="10"/>
      <c r="I9" s="11">
        <f>SUBTOTAL(9,I7:I8)</f>
        <v>5.4800000000000003E-16</v>
      </c>
    </row>
    <row r="10" spans="1:10" ht="15" customHeight="1" x14ac:dyDescent="0.2">
      <c r="B10" s="7"/>
      <c r="C10" s="7"/>
      <c r="F10" s="12" t="s">
        <v>75</v>
      </c>
      <c r="H10" s="10"/>
      <c r="I10" s="11">
        <f>SUBTOTAL(9,I2:I8)</f>
        <v>5.4891599999999998E-16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2</v>
      </c>
      <c r="C1" t="s">
        <v>16</v>
      </c>
      <c r="D1" t="s">
        <v>58</v>
      </c>
      <c r="E1" t="s">
        <v>76</v>
      </c>
      <c r="F1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2</v>
      </c>
      <c r="C1" t="s">
        <v>16</v>
      </c>
      <c r="D1" t="s">
        <v>77</v>
      </c>
      <c r="E1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="120" zoomScaleNormal="120" zoomScalePageLayoutView="120" workbookViewId="0">
      <selection activeCell="C10" sqref="C10"/>
    </sheetView>
  </sheetViews>
  <sheetFormatPr baseColWidth="10" defaultColWidth="8.83203125" defaultRowHeight="15" x14ac:dyDescent="0.2"/>
  <cols>
    <col min="1" max="9" width="8.83203125" style="8"/>
  </cols>
  <sheetData>
    <row r="1" spans="1:9" s="15" customFormat="1" ht="15" customHeight="1" x14ac:dyDescent="0.15">
      <c r="A1" s="13" t="s">
        <v>0</v>
      </c>
      <c r="B1" s="13" t="s">
        <v>2</v>
      </c>
      <c r="C1" s="13" t="s">
        <v>78</v>
      </c>
      <c r="D1" s="13" t="s">
        <v>79</v>
      </c>
      <c r="E1" s="14" t="s">
        <v>80</v>
      </c>
      <c r="F1" s="13" t="s">
        <v>81</v>
      </c>
      <c r="G1" s="13" t="s">
        <v>82</v>
      </c>
      <c r="H1" s="14" t="s">
        <v>13</v>
      </c>
      <c r="I1" s="14" t="s">
        <v>20</v>
      </c>
    </row>
    <row r="2" spans="1:9" ht="15" customHeight="1" x14ac:dyDescent="0.2">
      <c r="A2" s="8" t="s">
        <v>83</v>
      </c>
      <c r="B2" s="8" t="s">
        <v>84</v>
      </c>
      <c r="C2" s="8" t="s">
        <v>25</v>
      </c>
      <c r="D2" s="8" t="s">
        <v>85</v>
      </c>
      <c r="E2" s="16">
        <v>0</v>
      </c>
      <c r="F2" s="16">
        <v>0</v>
      </c>
      <c r="G2" s="16">
        <v>1</v>
      </c>
      <c r="H2" s="17"/>
      <c r="I2" s="18"/>
    </row>
    <row r="3" spans="1:9" ht="15" customHeight="1" x14ac:dyDescent="0.2">
      <c r="A3" s="8" t="s">
        <v>86</v>
      </c>
      <c r="B3" s="8" t="s">
        <v>87</v>
      </c>
      <c r="C3" s="8" t="s">
        <v>25</v>
      </c>
      <c r="D3" s="8" t="s">
        <v>88</v>
      </c>
      <c r="E3" s="16">
        <v>1</v>
      </c>
      <c r="F3" s="16"/>
      <c r="G3" s="16"/>
      <c r="H3" s="17"/>
      <c r="I3" s="18"/>
    </row>
    <row r="4" spans="1:9" ht="15" customHeight="1" x14ac:dyDescent="0.2">
      <c r="A4" s="8" t="s">
        <v>89</v>
      </c>
      <c r="B4" s="8" t="s">
        <v>90</v>
      </c>
      <c r="C4" s="8" t="s">
        <v>31</v>
      </c>
      <c r="D4" s="8" t="s">
        <v>91</v>
      </c>
      <c r="E4" s="16">
        <v>1</v>
      </c>
      <c r="F4" s="17"/>
      <c r="G4" s="17"/>
      <c r="H4" s="17"/>
      <c r="I4" s="17"/>
    </row>
    <row r="5" spans="1:9" ht="15" customHeight="1" x14ac:dyDescent="0.2">
      <c r="A5" s="8" t="s">
        <v>92</v>
      </c>
      <c r="B5" s="8" t="s">
        <v>93</v>
      </c>
      <c r="C5" s="8" t="s">
        <v>31</v>
      </c>
      <c r="D5" s="19" t="s">
        <v>94</v>
      </c>
      <c r="E5" s="16">
        <v>0</v>
      </c>
      <c r="F5" s="17"/>
      <c r="G5" s="17"/>
      <c r="H5" s="17"/>
      <c r="I5" s="17"/>
    </row>
  </sheetData>
  <autoFilter ref="A1:D5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61" zoomScaleNormal="161" zoomScalePageLayoutView="161" workbookViewId="0">
      <selection activeCell="H1" sqref="H1"/>
    </sheetView>
  </sheetViews>
  <sheetFormatPr baseColWidth="10" defaultColWidth="8.83203125" defaultRowHeight="15" x14ac:dyDescent="0.2"/>
  <sheetData>
    <row r="1" spans="1:7" ht="30" x14ac:dyDescent="0.2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13</v>
      </c>
      <c r="G1" s="1" t="s">
        <v>20</v>
      </c>
    </row>
    <row r="2" spans="1:7" x14ac:dyDescent="0.2">
      <c r="A2" s="3" t="s">
        <v>83</v>
      </c>
      <c r="B2" s="20" t="s">
        <v>100</v>
      </c>
      <c r="C2" t="s">
        <v>101</v>
      </c>
    </row>
    <row r="3" spans="1:7" x14ac:dyDescent="0.2">
      <c r="A3" s="3" t="s">
        <v>86</v>
      </c>
      <c r="B3" s="20" t="s">
        <v>100</v>
      </c>
      <c r="C3" t="s">
        <v>102</v>
      </c>
      <c r="D3" s="6">
        <v>2000</v>
      </c>
      <c r="E3" s="3"/>
    </row>
    <row r="4" spans="1:7" x14ac:dyDescent="0.2">
      <c r="A4" s="3" t="s">
        <v>89</v>
      </c>
      <c r="B4" s="20" t="s">
        <v>100</v>
      </c>
      <c r="C4" t="s">
        <v>103</v>
      </c>
      <c r="D4" s="6">
        <v>2.9999999999999997E-4</v>
      </c>
      <c r="E4" s="6">
        <v>1E-3</v>
      </c>
    </row>
    <row r="5" spans="1:7" x14ac:dyDescent="0.2">
      <c r="A5" s="3" t="s">
        <v>89</v>
      </c>
      <c r="B5" s="20" t="s">
        <v>104</v>
      </c>
      <c r="C5" t="s">
        <v>105</v>
      </c>
      <c r="D5" s="6">
        <v>2.9999999999999997E-4</v>
      </c>
      <c r="E5" s="6">
        <v>1E-3</v>
      </c>
    </row>
    <row r="6" spans="1:7" x14ac:dyDescent="0.2">
      <c r="A6" s="3" t="s">
        <v>92</v>
      </c>
      <c r="B6" s="20" t="s">
        <v>100</v>
      </c>
      <c r="C6" t="s">
        <v>66</v>
      </c>
      <c r="D6" s="6">
        <v>2.9999999999999997E-4</v>
      </c>
      <c r="E6" s="6">
        <v>1E-3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130" zoomScaleNormal="130" zoomScalePageLayoutView="130" workbookViewId="0">
      <selection activeCell="F8" sqref="F8"/>
    </sheetView>
  </sheetViews>
  <sheetFormatPr baseColWidth="10" defaultColWidth="8.83203125" defaultRowHeight="15" x14ac:dyDescent="0.2"/>
  <cols>
    <col min="1" max="7" width="8.83203125" style="21"/>
  </cols>
  <sheetData>
    <row r="1" spans="1:7" ht="30" x14ac:dyDescent="0.2">
      <c r="A1" s="22" t="s">
        <v>0</v>
      </c>
      <c r="B1" s="22" t="s">
        <v>2</v>
      </c>
      <c r="C1" s="22" t="s">
        <v>23</v>
      </c>
      <c r="D1" s="22" t="s">
        <v>106</v>
      </c>
      <c r="E1" s="22" t="s">
        <v>107</v>
      </c>
      <c r="F1" s="22" t="s">
        <v>13</v>
      </c>
      <c r="G1" s="22" t="s">
        <v>20</v>
      </c>
    </row>
    <row r="2" spans="1:7" ht="45" x14ac:dyDescent="0.2">
      <c r="A2" s="21" t="s">
        <v>108</v>
      </c>
      <c r="B2" s="21" t="s">
        <v>109</v>
      </c>
      <c r="C2" s="23" t="s">
        <v>29</v>
      </c>
      <c r="D2" s="24">
        <v>-3</v>
      </c>
      <c r="E2" s="3" t="s">
        <v>45</v>
      </c>
      <c r="F2" s="23" t="s">
        <v>110</v>
      </c>
      <c r="G2" s="23"/>
    </row>
    <row r="3" spans="1:7" ht="45" x14ac:dyDescent="0.2">
      <c r="A3" s="21" t="s">
        <v>111</v>
      </c>
      <c r="B3" s="21" t="s">
        <v>112</v>
      </c>
      <c r="C3" s="23" t="s">
        <v>29</v>
      </c>
      <c r="D3" s="24">
        <v>-4</v>
      </c>
      <c r="E3" s="3" t="s">
        <v>48</v>
      </c>
    </row>
    <row r="4" spans="1:7" ht="45" x14ac:dyDescent="0.2">
      <c r="A4" s="21" t="s">
        <v>113</v>
      </c>
      <c r="B4" s="21" t="s">
        <v>114</v>
      </c>
      <c r="C4" s="23" t="s">
        <v>29</v>
      </c>
      <c r="D4" s="24">
        <v>1</v>
      </c>
      <c r="E4" s="3" t="s">
        <v>50</v>
      </c>
    </row>
    <row r="5" spans="1:7" ht="45" x14ac:dyDescent="0.2">
      <c r="A5" s="21" t="s">
        <v>115</v>
      </c>
      <c r="B5" s="21" t="s">
        <v>116</v>
      </c>
      <c r="C5" s="23" t="s">
        <v>29</v>
      </c>
      <c r="D5" s="24">
        <v>2</v>
      </c>
      <c r="E5" s="21" t="s">
        <v>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40" zoomScaleNormal="140" zoomScalePageLayoutView="140" workbookViewId="0">
      <selection activeCell="C3" sqref="C3"/>
    </sheetView>
  </sheetViews>
  <sheetFormatPr baseColWidth="10" defaultColWidth="8.83203125" defaultRowHeight="15" x14ac:dyDescent="0.2"/>
  <cols>
    <col min="1" max="5" width="8.83203125" style="21"/>
  </cols>
  <sheetData>
    <row r="1" spans="1:5" ht="14" customHeight="1" x14ac:dyDescent="0.2">
      <c r="A1" s="22" t="s">
        <v>0</v>
      </c>
      <c r="B1" s="22" t="s">
        <v>2</v>
      </c>
      <c r="C1" s="22" t="s">
        <v>22</v>
      </c>
      <c r="D1" s="22" t="s">
        <v>13</v>
      </c>
      <c r="E1" s="22" t="s">
        <v>20</v>
      </c>
    </row>
    <row r="2" spans="1:5" x14ac:dyDescent="0.2">
      <c r="A2" s="5" t="s">
        <v>29</v>
      </c>
      <c r="B2" s="21" t="s">
        <v>117</v>
      </c>
      <c r="C2" s="21" t="s">
        <v>28</v>
      </c>
      <c r="D2" s="21" t="s">
        <v>118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3" sqref="E3"/>
    </sheetView>
  </sheetViews>
  <sheetFormatPr baseColWidth="10" defaultColWidth="8.83203125" defaultRowHeight="15" x14ac:dyDescent="0.2"/>
  <cols>
    <col min="1" max="8" width="8.83203125" style="3"/>
  </cols>
  <sheetData>
    <row r="1" spans="1:8" s="4" customFormat="1" ht="15" customHeight="1" x14ac:dyDescent="0.15">
      <c r="A1" s="1" t="s">
        <v>0</v>
      </c>
      <c r="B1" s="1" t="s">
        <v>2</v>
      </c>
      <c r="C1" s="1" t="s">
        <v>16</v>
      </c>
      <c r="D1" s="1" t="s">
        <v>119</v>
      </c>
      <c r="E1" s="1" t="s">
        <v>59</v>
      </c>
      <c r="F1" s="1" t="s">
        <v>60</v>
      </c>
      <c r="G1" s="1" t="s">
        <v>13</v>
      </c>
      <c r="H1" s="1" t="s">
        <v>20</v>
      </c>
    </row>
    <row r="2" spans="1:8" ht="15" customHeight="1" x14ac:dyDescent="0.2">
      <c r="A2" s="3" t="s">
        <v>120</v>
      </c>
      <c r="B2" s="3" t="s">
        <v>121</v>
      </c>
      <c r="C2" s="3" t="s">
        <v>1</v>
      </c>
      <c r="E2" s="3">
        <v>0</v>
      </c>
      <c r="F2" s="3" t="s">
        <v>122</v>
      </c>
      <c r="G2" s="3" t="s">
        <v>123</v>
      </c>
    </row>
  </sheetData>
  <autoFilter ref="A1:F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2</v>
      </c>
      <c r="C1" t="s">
        <v>16</v>
      </c>
      <c r="D1" t="s">
        <v>77</v>
      </c>
      <c r="E1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/>
  </sheetViews>
  <sheetFormatPr baseColWidth="10" defaultColWidth="8.83203125" defaultRowHeight="15" x14ac:dyDescent="0.2"/>
  <cols>
    <col min="1" max="18" width="8.83203125" style="3"/>
  </cols>
  <sheetData>
    <row r="1" spans="1:18" s="4" customFormat="1" ht="30" customHeight="1" x14ac:dyDescent="0.15">
      <c r="A1" s="1" t="s">
        <v>0</v>
      </c>
      <c r="B1" s="1" t="s">
        <v>2</v>
      </c>
      <c r="C1" s="1" t="s">
        <v>16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44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</v>
      </c>
    </row>
  </sheetData>
  <autoFilter ref="A1:E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ColWidth="8.83203125" defaultRowHeight="15" x14ac:dyDescent="0.2"/>
  <sheetData>
    <row r="1" spans="1:10" ht="30" x14ac:dyDescent="0.2">
      <c r="A1" s="1" t="s">
        <v>137</v>
      </c>
      <c r="B1" s="1" t="s">
        <v>138</v>
      </c>
      <c r="C1" s="1" t="s">
        <v>6</v>
      </c>
      <c r="D1" s="1" t="s">
        <v>16</v>
      </c>
      <c r="E1" s="1" t="s">
        <v>139</v>
      </c>
      <c r="F1" s="1" t="s">
        <v>78</v>
      </c>
      <c r="G1" s="1" t="s">
        <v>22</v>
      </c>
      <c r="H1" s="1" t="s">
        <v>107</v>
      </c>
      <c r="I1" s="1" t="s">
        <v>95</v>
      </c>
      <c r="J1" s="1" t="s">
        <v>140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Karr</dc:creator>
  <dc:description/>
  <cp:lastModifiedBy>Arthur Goldberg</cp:lastModifiedBy>
  <cp:revision>19</cp:revision>
  <dcterms:created xsi:type="dcterms:W3CDTF">2016-02-23T05:40:42Z</dcterms:created>
  <dcterms:modified xsi:type="dcterms:W3CDTF">2018-09-05T18:50:45Z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