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072431/git/CodeSmell_Journal-Paper/Journal/New Data/"/>
    </mc:Choice>
  </mc:AlternateContent>
  <xr:revisionPtr revIDLastSave="0" documentId="13_ncr:1_{FF838D38-0EE2-1A42-B5F4-3FEAAA0B2046}" xr6:coauthVersionLast="47" xr6:coauthVersionMax="47" xr10:uidLastSave="{00000000-0000-0000-0000-000000000000}"/>
  <bookViews>
    <workbookView xWindow="2600" yWindow="500" windowWidth="28720" windowHeight="21100" activeTab="1" xr2:uid="{46F6D6B3-C963-4FE8-8456-8A8721034FEA}"/>
  </bookViews>
  <sheets>
    <sheet name="AdaptiveSmellReference" sheetId="1" r:id="rId1"/>
    <sheet name="Best and Morst Topics" sheetId="2" r:id="rId2"/>
  </sheets>
  <definedNames>
    <definedName name="_xlnm.Print_Area" localSheetId="0">AdaptiveSmellReference!$A$1:$M$29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1" i="1"/>
  <c r="E31" i="1"/>
  <c r="D31" i="1"/>
  <c r="C31" i="1"/>
  <c r="E29" i="1"/>
  <c r="D29" i="1"/>
  <c r="C29" i="1"/>
  <c r="B29" i="1"/>
  <c r="L5" i="1"/>
  <c r="L8" i="1"/>
  <c r="L4" i="1"/>
  <c r="L6" i="1"/>
  <c r="L9" i="1"/>
  <c r="L14" i="1"/>
  <c r="L13" i="1"/>
  <c r="L7" i="1"/>
  <c r="L27" i="1"/>
  <c r="L16" i="1"/>
  <c r="L15" i="1"/>
  <c r="L11" i="1"/>
  <c r="L10" i="1"/>
  <c r="L24" i="1"/>
  <c r="L12" i="1"/>
  <c r="L22" i="1"/>
  <c r="L17" i="1"/>
  <c r="L19" i="1"/>
  <c r="L20" i="1"/>
  <c r="L23" i="1"/>
  <c r="L18" i="1"/>
  <c r="L21" i="1"/>
  <c r="L25" i="1"/>
  <c r="L26" i="1"/>
  <c r="L3" i="1"/>
  <c r="K5" i="1"/>
  <c r="K8" i="1"/>
  <c r="K4" i="1"/>
  <c r="K6" i="1"/>
  <c r="K9" i="1"/>
  <c r="K14" i="1"/>
  <c r="K13" i="1"/>
  <c r="K7" i="1"/>
  <c r="K27" i="1"/>
  <c r="K16" i="1"/>
  <c r="K15" i="1"/>
  <c r="K11" i="1"/>
  <c r="K10" i="1"/>
  <c r="K24" i="1"/>
  <c r="K12" i="1"/>
  <c r="K22" i="1"/>
  <c r="K17" i="1"/>
  <c r="K19" i="1"/>
  <c r="K20" i="1"/>
  <c r="K23" i="1"/>
  <c r="K18" i="1"/>
  <c r="K21" i="1"/>
  <c r="K25" i="1"/>
  <c r="K26" i="1"/>
  <c r="K3" i="1"/>
  <c r="J8" i="1"/>
  <c r="J4" i="1"/>
  <c r="J6" i="1"/>
  <c r="J9" i="1"/>
  <c r="J14" i="1"/>
  <c r="J13" i="1"/>
  <c r="J7" i="1"/>
  <c r="J27" i="1"/>
  <c r="J16" i="1"/>
  <c r="J15" i="1"/>
  <c r="J11" i="1"/>
  <c r="J10" i="1"/>
  <c r="J24" i="1"/>
  <c r="J12" i="1"/>
  <c r="J22" i="1"/>
  <c r="J17" i="1"/>
  <c r="J19" i="1"/>
  <c r="J20" i="1"/>
  <c r="J23" i="1"/>
  <c r="J18" i="1"/>
  <c r="J21" i="1"/>
  <c r="J25" i="1"/>
  <c r="J26" i="1"/>
  <c r="J5" i="1"/>
  <c r="J3" i="1"/>
  <c r="I28" i="1"/>
  <c r="I8" i="1"/>
  <c r="I4" i="1"/>
  <c r="I6" i="1"/>
  <c r="I9" i="1"/>
  <c r="I14" i="1"/>
  <c r="I13" i="1"/>
  <c r="I7" i="1"/>
  <c r="I27" i="1"/>
  <c r="I16" i="1"/>
  <c r="I15" i="1"/>
  <c r="I11" i="1"/>
  <c r="I10" i="1"/>
  <c r="I24" i="1"/>
  <c r="I12" i="1"/>
  <c r="I22" i="1"/>
  <c r="I17" i="1"/>
  <c r="I19" i="1"/>
  <c r="I20" i="1"/>
  <c r="I23" i="1"/>
  <c r="I18" i="1"/>
  <c r="I21" i="1"/>
  <c r="I25" i="1"/>
  <c r="I26" i="1"/>
  <c r="I5" i="1"/>
  <c r="I3" i="1"/>
  <c r="G8" i="1"/>
  <c r="G4" i="1"/>
  <c r="G6" i="1"/>
  <c r="G9" i="1"/>
  <c r="G14" i="1"/>
  <c r="G13" i="1"/>
  <c r="G7" i="1"/>
  <c r="G27" i="1"/>
  <c r="G16" i="1"/>
  <c r="G15" i="1"/>
  <c r="G11" i="1"/>
  <c r="G10" i="1"/>
  <c r="G24" i="1"/>
  <c r="G12" i="1"/>
  <c r="G22" i="1"/>
  <c r="G17" i="1"/>
  <c r="G19" i="1"/>
  <c r="G20" i="1"/>
  <c r="G23" i="1"/>
  <c r="G18" i="1"/>
  <c r="G21" i="1"/>
  <c r="G25" i="1"/>
  <c r="G26" i="1"/>
  <c r="G5" i="1"/>
  <c r="G3" i="1"/>
  <c r="F28" i="1"/>
  <c r="L28" i="1" s="1"/>
  <c r="E28" i="1"/>
  <c r="K28" i="1" s="1"/>
  <c r="D28" i="1"/>
  <c r="J28" i="1" s="1"/>
  <c r="I31" i="1" l="1"/>
  <c r="G31" i="1"/>
  <c r="J31" i="1"/>
  <c r="L31" i="1"/>
  <c r="K31" i="1"/>
  <c r="M16" i="1"/>
  <c r="M5" i="1"/>
  <c r="M10" i="1"/>
  <c r="M24" i="1"/>
  <c r="M11" i="1"/>
  <c r="M15" i="1"/>
  <c r="K29" i="1"/>
  <c r="G29" i="1"/>
  <c r="M27" i="1"/>
  <c r="M21" i="1"/>
  <c r="M14" i="1"/>
  <c r="M18" i="1"/>
  <c r="I29" i="1"/>
  <c r="M7" i="1"/>
  <c r="M13" i="1"/>
  <c r="M23" i="1"/>
  <c r="M25" i="1"/>
  <c r="M9" i="1"/>
  <c r="M4" i="1"/>
  <c r="M19" i="1"/>
  <c r="L29" i="1"/>
  <c r="M6" i="1"/>
  <c r="M26" i="1"/>
  <c r="M20" i="1"/>
  <c r="G28" i="1"/>
  <c r="M8" i="1"/>
  <c r="M17" i="1"/>
  <c r="M22" i="1"/>
  <c r="J29" i="1"/>
  <c r="M12" i="1"/>
  <c r="M28" i="1"/>
  <c r="M3" i="1"/>
  <c r="M31" i="1" l="1"/>
  <c r="M29" i="1"/>
</calcChain>
</file>

<file path=xl/sharedStrings.xml><?xml version="1.0" encoding="utf-8"?>
<sst xmlns="http://schemas.openxmlformats.org/spreadsheetml/2006/main" count="129" uniqueCount="45">
  <si>
    <t>Topic</t>
  </si>
  <si>
    <t>Baseline</t>
  </si>
  <si>
    <t>Falcon</t>
  </si>
  <si>
    <t>GeminiPro</t>
  </si>
  <si>
    <t>ChatGPT</t>
  </si>
  <si>
    <t>Codex</t>
  </si>
  <si>
    <t>Basic Exercise</t>
  </si>
  <si>
    <t>Collections</t>
  </si>
  <si>
    <t>String</t>
  </si>
  <si>
    <t>Lambda</t>
  </si>
  <si>
    <t>DateTime</t>
  </si>
  <si>
    <t>Recursive Methods</t>
  </si>
  <si>
    <t>Array</t>
  </si>
  <si>
    <t>Thread</t>
  </si>
  <si>
    <t>Input Output</t>
  </si>
  <si>
    <t>Encapsulation</t>
  </si>
  <si>
    <t>Methods</t>
  </si>
  <si>
    <t>DataType</t>
  </si>
  <si>
    <t>Math</t>
  </si>
  <si>
    <t>Exception Handling</t>
  </si>
  <si>
    <t>OOP</t>
  </si>
  <si>
    <t>Conditional</t>
  </si>
  <si>
    <t>Searching &amp; Sorting</t>
  </si>
  <si>
    <t>Data Structure</t>
  </si>
  <si>
    <t>Enum</t>
  </si>
  <si>
    <t>Regular Expression</t>
  </si>
  <si>
    <t>Abstract Classes</t>
  </si>
  <si>
    <t>Interfaces</t>
  </si>
  <si>
    <t>Generics</t>
  </si>
  <si>
    <t>Polymorphism</t>
  </si>
  <si>
    <t>Inheritance</t>
  </si>
  <si>
    <t>Average</t>
  </si>
  <si>
    <t>Std dev</t>
  </si>
  <si>
    <t>Average Number of Voilations per Solution</t>
  </si>
  <si>
    <t>Increase (%)</t>
  </si>
  <si>
    <t>Correliation Coefficiency</t>
  </si>
  <si>
    <t>Model</t>
  </si>
  <si>
    <t>N/A</t>
  </si>
  <si>
    <t>Best 3 Topics</t>
  </si>
  <si>
    <t>Worst 3 Topics</t>
  </si>
  <si>
    <t>VS</t>
  </si>
  <si>
    <t>Least  Worsened 3 Toipics</t>
  </si>
  <si>
    <t>Most Worsened 3 Topics</t>
  </si>
  <si>
    <t>Gemini Pro</t>
  </si>
  <si>
    <t>Inc VS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</si>
</sst>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12" xfId="0" applyFont="1" applyBorder="1"/>
    <xf numFmtId="0" fontId="0" fillId="0" borderId="11" xfId="0" applyBorder="1"/>
    <xf numFmtId="2" fontId="16" fillId="0" borderId="12" xfId="0" applyNumberFormat="1" applyFont="1" applyBorder="1"/>
    <xf numFmtId="2" fontId="16" fillId="0" borderId="10" xfId="0" applyNumberFormat="1" applyFon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4" xfId="0" applyBorder="1"/>
    <xf numFmtId="0" fontId="0" fillId="0" borderId="15" xfId="0" applyBorder="1"/>
    <xf numFmtId="2" fontId="16" fillId="0" borderId="16" xfId="0" applyNumberFormat="1" applyFont="1" applyBorder="1"/>
    <xf numFmtId="2" fontId="16" fillId="0" borderId="14" xfId="0" applyNumberFormat="1" applyFont="1" applyBorder="1"/>
    <xf numFmtId="2" fontId="0" fillId="0" borderId="13" xfId="0" applyNumberFormat="1" applyBorder="1"/>
    <xf numFmtId="2" fontId="0" fillId="0" borderId="17" xfId="0" applyNumberFormat="1" applyBorder="1"/>
    <xf numFmtId="2" fontId="16" fillId="0" borderId="18" xfId="0" applyNumberFormat="1" applyFont="1" applyBorder="1"/>
    <xf numFmtId="2" fontId="16" fillId="0" borderId="13" xfId="0" applyNumberFormat="1" applyFont="1" applyBorder="1"/>
    <xf numFmtId="2" fontId="0" fillId="0" borderId="14" xfId="0" applyNumberFormat="1" applyBorder="1"/>
    <xf numFmtId="2" fontId="0" fillId="0" borderId="15" xfId="0" applyNumberFormat="1" applyBorder="1"/>
    <xf numFmtId="0" fontId="16" fillId="0" borderId="0" xfId="0" applyFont="1"/>
    <xf numFmtId="0" fontId="0" fillId="0" borderId="12" xfId="0" applyBorder="1"/>
    <xf numFmtId="0" fontId="0" fillId="0" borderId="16" xfId="0" applyBorder="1"/>
    <xf numFmtId="2" fontId="0" fillId="0" borderId="18" xfId="0" applyNumberFormat="1" applyBorder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2" fontId="0" fillId="0" borderId="12" xfId="0" applyNumberFormat="1" applyBorder="1"/>
    <xf numFmtId="2" fontId="0" fillId="0" borderId="16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09C-C777-4C8A-B6CC-6BFE35B23A8B}">
  <sheetPr>
    <pageSetUpPr fitToPage="1"/>
  </sheetPr>
  <dimension ref="A1:M34"/>
  <sheetViews>
    <sheetView zoomScale="130" zoomScaleNormal="130" workbookViewId="0">
      <selection activeCell="G34" sqref="G34"/>
    </sheetView>
  </sheetViews>
  <sheetFormatPr baseColWidth="10" defaultColWidth="8.83203125" defaultRowHeight="15" x14ac:dyDescent="0.2"/>
  <cols>
    <col min="1" max="1" width="17.33203125" customWidth="1"/>
    <col min="8" max="8" width="10.1640625" customWidth="1"/>
  </cols>
  <sheetData>
    <row r="1" spans="1:13" s="19" customFormat="1" ht="24" customHeight="1" x14ac:dyDescent="0.2">
      <c r="A1" s="32" t="s">
        <v>33</v>
      </c>
      <c r="B1" s="32"/>
      <c r="C1" s="32"/>
      <c r="D1" s="32"/>
      <c r="E1" s="32"/>
      <c r="F1" s="32"/>
      <c r="G1" s="32"/>
      <c r="I1" s="32" t="s">
        <v>34</v>
      </c>
      <c r="J1" s="32"/>
      <c r="K1" s="32"/>
      <c r="L1" s="32"/>
      <c r="M1" s="32"/>
    </row>
    <row r="2" spans="1:13" ht="16" thickBot="1" x14ac:dyDescent="0.25">
      <c r="A2" s="23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  <c r="G2" s="26" t="s">
        <v>31</v>
      </c>
      <c r="I2" s="24" t="s">
        <v>2</v>
      </c>
      <c r="J2" s="24" t="s">
        <v>3</v>
      </c>
      <c r="K2" s="24" t="s">
        <v>4</v>
      </c>
      <c r="L2" s="25" t="s">
        <v>5</v>
      </c>
      <c r="M2" s="26" t="s">
        <v>31</v>
      </c>
    </row>
    <row r="3" spans="1:13" ht="16" thickTop="1" x14ac:dyDescent="0.2">
      <c r="A3" s="20" t="s">
        <v>6</v>
      </c>
      <c r="B3" s="20">
        <v>1.96</v>
      </c>
      <c r="C3" s="20">
        <v>1.99</v>
      </c>
      <c r="D3" s="20">
        <v>2.91</v>
      </c>
      <c r="E3" s="20">
        <v>2.77</v>
      </c>
      <c r="F3" s="21">
        <v>2.35</v>
      </c>
      <c r="G3" s="22">
        <f t="shared" ref="G3:G27" si="0">SUM(C3:F3)/4</f>
        <v>2.5049999999999999</v>
      </c>
      <c r="I3" s="27">
        <f t="shared" ref="I3:I28" si="1">(SUM(C3,-B3)/B3 )*100</f>
        <v>1.5306122448979604</v>
      </c>
      <c r="J3" s="27">
        <f t="shared" ref="J3:J27" si="2">(SUM(D3,-B3)/B3)*100</f>
        <v>48.469387755102048</v>
      </c>
      <c r="K3" s="27">
        <f t="shared" ref="K3:K27" si="3">(SUM(E3,-B3)/B3)*100</f>
        <v>41.326530612244902</v>
      </c>
      <c r="L3" s="28">
        <f t="shared" ref="L3:L27" si="4">(SUM(F3,-B3)/B3)*100</f>
        <v>19.897959183673475</v>
      </c>
      <c r="M3" s="22">
        <f t="shared" ref="M3:M27" si="5">SUM(I3:L3)/4</f>
        <v>27.806122448979597</v>
      </c>
    </row>
    <row r="4" spans="1:13" x14ac:dyDescent="0.2">
      <c r="A4" s="1" t="s">
        <v>9</v>
      </c>
      <c r="B4" s="1">
        <v>2.71</v>
      </c>
      <c r="C4" s="1">
        <v>2.41</v>
      </c>
      <c r="D4" s="1">
        <v>3.95</v>
      </c>
      <c r="E4" s="1">
        <v>4.16</v>
      </c>
      <c r="F4" s="9">
        <v>4.33</v>
      </c>
      <c r="G4" s="13">
        <f t="shared" si="0"/>
        <v>3.7124999999999999</v>
      </c>
      <c r="I4" s="7">
        <f t="shared" si="1"/>
        <v>-11.070110701107003</v>
      </c>
      <c r="J4" s="7">
        <f t="shared" si="2"/>
        <v>45.756457564575655</v>
      </c>
      <c r="K4" s="7">
        <f t="shared" si="3"/>
        <v>53.505535055350563</v>
      </c>
      <c r="L4" s="17">
        <f t="shared" si="4"/>
        <v>59.778597785977858</v>
      </c>
      <c r="M4" s="13">
        <f t="shared" si="5"/>
        <v>36.992619926199268</v>
      </c>
    </row>
    <row r="5" spans="1:13" x14ac:dyDescent="0.2">
      <c r="A5" s="1" t="s">
        <v>7</v>
      </c>
      <c r="B5" s="1">
        <v>2.91</v>
      </c>
      <c r="C5" s="1">
        <v>2.56</v>
      </c>
      <c r="D5" s="1">
        <v>2.58</v>
      </c>
      <c r="E5" s="1">
        <v>5.64</v>
      </c>
      <c r="F5" s="9">
        <v>3.68</v>
      </c>
      <c r="G5" s="13">
        <f t="shared" si="0"/>
        <v>3.6150000000000002</v>
      </c>
      <c r="I5" s="7">
        <f t="shared" si="1"/>
        <v>-12.027491408934711</v>
      </c>
      <c r="J5" s="7">
        <f t="shared" si="2"/>
        <v>-11.340206185567011</v>
      </c>
      <c r="K5" s="7">
        <f t="shared" si="3"/>
        <v>93.814432989690701</v>
      </c>
      <c r="L5" s="17">
        <f t="shared" si="4"/>
        <v>26.460481099656359</v>
      </c>
      <c r="M5" s="13">
        <f t="shared" si="5"/>
        <v>24.226804123711336</v>
      </c>
    </row>
    <row r="6" spans="1:13" x14ac:dyDescent="0.2">
      <c r="A6" s="1" t="s">
        <v>10</v>
      </c>
      <c r="B6" s="1">
        <v>2.1800000000000002</v>
      </c>
      <c r="C6" s="1">
        <v>2.59</v>
      </c>
      <c r="D6" s="1">
        <v>2.85</v>
      </c>
      <c r="E6" s="1">
        <v>3.62</v>
      </c>
      <c r="F6" s="9">
        <v>3.33</v>
      </c>
      <c r="G6" s="13">
        <f t="shared" si="0"/>
        <v>3.0974999999999997</v>
      </c>
      <c r="I6" s="7">
        <f t="shared" si="1"/>
        <v>18.807339449541267</v>
      </c>
      <c r="J6" s="7">
        <f t="shared" si="2"/>
        <v>30.733944954128432</v>
      </c>
      <c r="K6" s="7">
        <f t="shared" si="3"/>
        <v>66.055045871559628</v>
      </c>
      <c r="L6" s="17">
        <f t="shared" si="4"/>
        <v>52.752293577981646</v>
      </c>
      <c r="M6" s="13">
        <f t="shared" si="5"/>
        <v>42.087155963302742</v>
      </c>
    </row>
    <row r="7" spans="1:13" x14ac:dyDescent="0.2">
      <c r="A7" s="1" t="s">
        <v>14</v>
      </c>
      <c r="B7" s="1">
        <v>2.66</v>
      </c>
      <c r="C7" s="1">
        <v>2.69</v>
      </c>
      <c r="D7" s="1">
        <v>3.63</v>
      </c>
      <c r="E7" s="1">
        <v>3.78</v>
      </c>
      <c r="F7" s="9">
        <v>6.35</v>
      </c>
      <c r="G7" s="13">
        <f t="shared" si="0"/>
        <v>4.1124999999999998</v>
      </c>
      <c r="I7" s="7">
        <f t="shared" si="1"/>
        <v>1.1278195488721732</v>
      </c>
      <c r="J7" s="7">
        <f t="shared" si="2"/>
        <v>36.466165413533822</v>
      </c>
      <c r="K7" s="7">
        <f t="shared" si="3"/>
        <v>42.105263157894726</v>
      </c>
      <c r="L7" s="17">
        <f t="shared" si="4"/>
        <v>138.72180451127818</v>
      </c>
      <c r="M7" s="13">
        <f t="shared" si="5"/>
        <v>54.605263157894726</v>
      </c>
    </row>
    <row r="8" spans="1:13" x14ac:dyDescent="0.2">
      <c r="A8" s="1" t="s">
        <v>8</v>
      </c>
      <c r="B8" s="1">
        <v>2.23</v>
      </c>
      <c r="C8" s="1">
        <v>2.9</v>
      </c>
      <c r="D8" s="1">
        <v>2.73</v>
      </c>
      <c r="E8" s="1">
        <v>3.11</v>
      </c>
      <c r="F8" s="9">
        <v>3.32</v>
      </c>
      <c r="G8" s="13">
        <f t="shared" si="0"/>
        <v>3.0150000000000001</v>
      </c>
      <c r="I8" s="7">
        <f t="shared" si="1"/>
        <v>30.044843049327351</v>
      </c>
      <c r="J8" s="7">
        <f t="shared" si="2"/>
        <v>22.421524663677133</v>
      </c>
      <c r="K8" s="7">
        <f t="shared" si="3"/>
        <v>39.461883408071749</v>
      </c>
      <c r="L8" s="17">
        <f t="shared" si="4"/>
        <v>48.878923766816143</v>
      </c>
      <c r="M8" s="13">
        <f t="shared" si="5"/>
        <v>35.201793721973097</v>
      </c>
    </row>
    <row r="9" spans="1:13" x14ac:dyDescent="0.2">
      <c r="A9" s="1" t="s">
        <v>11</v>
      </c>
      <c r="B9" s="1">
        <v>2.95</v>
      </c>
      <c r="C9" s="1">
        <v>2.99</v>
      </c>
      <c r="D9" s="1">
        <v>2.78</v>
      </c>
      <c r="E9" s="1">
        <v>5.01</v>
      </c>
      <c r="F9" s="9">
        <v>7.23</v>
      </c>
      <c r="G9" s="13">
        <f t="shared" si="0"/>
        <v>4.5024999999999995</v>
      </c>
      <c r="I9" s="7">
        <f t="shared" si="1"/>
        <v>1.3559322033898318</v>
      </c>
      <c r="J9" s="7">
        <f t="shared" si="2"/>
        <v>-5.7627118644067918</v>
      </c>
      <c r="K9" s="7">
        <f t="shared" si="3"/>
        <v>69.830508474576263</v>
      </c>
      <c r="L9" s="17">
        <f t="shared" si="4"/>
        <v>145.08474576271186</v>
      </c>
      <c r="M9" s="13">
        <f t="shared" si="5"/>
        <v>52.627118644067792</v>
      </c>
    </row>
    <row r="10" spans="1:13" x14ac:dyDescent="0.2">
      <c r="A10" s="1" t="s">
        <v>19</v>
      </c>
      <c r="B10" s="1">
        <v>3.45</v>
      </c>
      <c r="C10" s="1">
        <v>3.22</v>
      </c>
      <c r="D10" s="1">
        <v>5.44</v>
      </c>
      <c r="E10" s="1">
        <v>5.39</v>
      </c>
      <c r="F10" s="9">
        <v>5.31</v>
      </c>
      <c r="G10" s="13">
        <f t="shared" si="0"/>
        <v>4.84</v>
      </c>
      <c r="I10" s="7">
        <f t="shared" si="1"/>
        <v>-6.6666666666666652</v>
      </c>
      <c r="J10" s="7">
        <f t="shared" si="2"/>
        <v>57.681159420289859</v>
      </c>
      <c r="K10" s="7">
        <f t="shared" si="3"/>
        <v>56.231884057970994</v>
      </c>
      <c r="L10" s="17">
        <f t="shared" si="4"/>
        <v>53.913043478260846</v>
      </c>
      <c r="M10" s="13">
        <f t="shared" si="5"/>
        <v>40.289855072463759</v>
      </c>
    </row>
    <row r="11" spans="1:13" x14ac:dyDescent="0.2">
      <c r="A11" s="1" t="s">
        <v>18</v>
      </c>
      <c r="B11" s="1">
        <v>2.97</v>
      </c>
      <c r="C11" s="1">
        <v>3.35</v>
      </c>
      <c r="D11" s="1">
        <v>4.53</v>
      </c>
      <c r="E11" s="1">
        <v>4.99</v>
      </c>
      <c r="F11" s="9">
        <v>5.15</v>
      </c>
      <c r="G11" s="13">
        <f t="shared" si="0"/>
        <v>4.5050000000000008</v>
      </c>
      <c r="I11" s="7">
        <f t="shared" si="1"/>
        <v>12.794612794612789</v>
      </c>
      <c r="J11" s="7">
        <f t="shared" si="2"/>
        <v>52.525252525252519</v>
      </c>
      <c r="K11" s="7">
        <f t="shared" si="3"/>
        <v>68.013468013468014</v>
      </c>
      <c r="L11" s="17">
        <f t="shared" si="4"/>
        <v>73.400673400673398</v>
      </c>
      <c r="M11" s="13">
        <f t="shared" si="5"/>
        <v>51.683501683501675</v>
      </c>
    </row>
    <row r="12" spans="1:13" x14ac:dyDescent="0.2">
      <c r="A12" s="1" t="s">
        <v>21</v>
      </c>
      <c r="B12" s="1">
        <v>3.73</v>
      </c>
      <c r="C12" s="1">
        <v>3.48</v>
      </c>
      <c r="D12" s="1">
        <v>3.84</v>
      </c>
      <c r="E12" s="1">
        <v>6.36</v>
      </c>
      <c r="F12" s="9">
        <v>4.9800000000000004</v>
      </c>
      <c r="G12" s="13">
        <f t="shared" si="0"/>
        <v>4.665</v>
      </c>
      <c r="I12" s="7">
        <f t="shared" si="1"/>
        <v>-6.7024128686327078</v>
      </c>
      <c r="J12" s="7">
        <f t="shared" si="2"/>
        <v>2.9490616621983881</v>
      </c>
      <c r="K12" s="7">
        <f t="shared" si="3"/>
        <v>70.509383378016096</v>
      </c>
      <c r="L12" s="17">
        <f t="shared" si="4"/>
        <v>33.512064343163551</v>
      </c>
      <c r="M12" s="13">
        <f t="shared" si="5"/>
        <v>25.067024128686334</v>
      </c>
    </row>
    <row r="13" spans="1:13" x14ac:dyDescent="0.2">
      <c r="A13" s="1" t="s">
        <v>13</v>
      </c>
      <c r="B13" s="1">
        <v>2.96</v>
      </c>
      <c r="C13" s="1">
        <v>3.57</v>
      </c>
      <c r="D13" s="1">
        <v>4.59</v>
      </c>
      <c r="E13" s="1">
        <v>5.74</v>
      </c>
      <c r="F13" s="9">
        <v>6.22</v>
      </c>
      <c r="G13" s="13">
        <f t="shared" si="0"/>
        <v>5.03</v>
      </c>
      <c r="I13" s="7">
        <f t="shared" si="1"/>
        <v>20.608108108108102</v>
      </c>
      <c r="J13" s="7">
        <f t="shared" si="2"/>
        <v>55.067567567567565</v>
      </c>
      <c r="K13" s="7">
        <f t="shared" si="3"/>
        <v>93.918918918918919</v>
      </c>
      <c r="L13" s="17">
        <f t="shared" si="4"/>
        <v>110.13513513513513</v>
      </c>
      <c r="M13" s="13">
        <f t="shared" si="5"/>
        <v>69.932432432432421</v>
      </c>
    </row>
    <row r="14" spans="1:13" x14ac:dyDescent="0.2">
      <c r="A14" s="1" t="s">
        <v>12</v>
      </c>
      <c r="B14" s="1">
        <v>2.39</v>
      </c>
      <c r="C14" s="1">
        <v>3.78</v>
      </c>
      <c r="D14" s="1">
        <v>3.99</v>
      </c>
      <c r="E14" s="1">
        <v>5.88</v>
      </c>
      <c r="F14" s="9">
        <v>5.65</v>
      </c>
      <c r="G14" s="13">
        <f t="shared" si="0"/>
        <v>4.8249999999999993</v>
      </c>
      <c r="I14" s="7">
        <f t="shared" si="1"/>
        <v>58.158995815899559</v>
      </c>
      <c r="J14" s="7">
        <f t="shared" si="2"/>
        <v>66.945606694560666</v>
      </c>
      <c r="K14" s="7">
        <f t="shared" si="3"/>
        <v>146.02510460251042</v>
      </c>
      <c r="L14" s="17">
        <f t="shared" si="4"/>
        <v>136.40167364016739</v>
      </c>
      <c r="M14" s="13">
        <f t="shared" si="5"/>
        <v>101.88284518828451</v>
      </c>
    </row>
    <row r="15" spans="1:13" x14ac:dyDescent="0.2">
      <c r="A15" s="1" t="s">
        <v>17</v>
      </c>
      <c r="B15" s="1">
        <v>3.19</v>
      </c>
      <c r="C15" s="1">
        <v>3.84</v>
      </c>
      <c r="D15" s="1">
        <v>4.26</v>
      </c>
      <c r="E15" s="1">
        <v>3.55</v>
      </c>
      <c r="F15" s="9">
        <v>4.71</v>
      </c>
      <c r="G15" s="13">
        <f t="shared" si="0"/>
        <v>4.09</v>
      </c>
      <c r="I15" s="7">
        <f t="shared" si="1"/>
        <v>20.376175548589341</v>
      </c>
      <c r="J15" s="7">
        <f t="shared" si="2"/>
        <v>33.542319749216297</v>
      </c>
      <c r="K15" s="7">
        <f t="shared" si="3"/>
        <v>11.285266457680247</v>
      </c>
      <c r="L15" s="17">
        <f t="shared" si="4"/>
        <v>47.648902821316611</v>
      </c>
      <c r="M15" s="13">
        <f t="shared" si="5"/>
        <v>28.213166144200624</v>
      </c>
    </row>
    <row r="16" spans="1:13" x14ac:dyDescent="0.2">
      <c r="A16" s="1" t="s">
        <v>16</v>
      </c>
      <c r="B16" s="1">
        <v>3.33</v>
      </c>
      <c r="C16" s="1">
        <v>3.94</v>
      </c>
      <c r="D16" s="1">
        <v>3.78</v>
      </c>
      <c r="E16" s="1">
        <v>4.7699999999999996</v>
      </c>
      <c r="F16" s="9">
        <v>3.9</v>
      </c>
      <c r="G16" s="13">
        <f t="shared" si="0"/>
        <v>4.0974999999999993</v>
      </c>
      <c r="I16" s="7">
        <f t="shared" si="1"/>
        <v>18.318318318318312</v>
      </c>
      <c r="J16" s="7">
        <f t="shared" si="2"/>
        <v>13.513513513513505</v>
      </c>
      <c r="K16" s="7">
        <f t="shared" si="3"/>
        <v>43.243243243243228</v>
      </c>
      <c r="L16" s="17">
        <f t="shared" si="4"/>
        <v>17.117117117117111</v>
      </c>
      <c r="M16" s="13">
        <f t="shared" si="5"/>
        <v>23.048048048048038</v>
      </c>
    </row>
    <row r="17" spans="1:13" x14ac:dyDescent="0.2">
      <c r="A17" s="1" t="s">
        <v>23</v>
      </c>
      <c r="B17" s="1">
        <v>4.34</v>
      </c>
      <c r="C17" s="1">
        <v>4.26</v>
      </c>
      <c r="D17" s="1">
        <v>4.76</v>
      </c>
      <c r="E17" s="1">
        <v>5.23</v>
      </c>
      <c r="F17" s="9">
        <v>8.1199999999999992</v>
      </c>
      <c r="G17" s="13">
        <f t="shared" si="0"/>
        <v>5.5924999999999994</v>
      </c>
      <c r="I17" s="7">
        <f t="shared" si="1"/>
        <v>-1.8433179723502322</v>
      </c>
      <c r="J17" s="7">
        <f t="shared" si="2"/>
        <v>9.6774193548387082</v>
      </c>
      <c r="K17" s="7">
        <f t="shared" si="3"/>
        <v>20.506912442396327</v>
      </c>
      <c r="L17" s="17">
        <f t="shared" si="4"/>
        <v>87.09677419354837</v>
      </c>
      <c r="M17" s="13">
        <f t="shared" si="5"/>
        <v>28.859447004608292</v>
      </c>
    </row>
    <row r="18" spans="1:13" x14ac:dyDescent="0.2">
      <c r="A18" s="1" t="s">
        <v>27</v>
      </c>
      <c r="B18" s="1">
        <v>5.57</v>
      </c>
      <c r="C18" s="1">
        <v>4.2699999999999996</v>
      </c>
      <c r="D18" s="1">
        <v>6.75</v>
      </c>
      <c r="E18" s="1">
        <v>8.7100000000000009</v>
      </c>
      <c r="F18" s="9">
        <v>9.2100000000000009</v>
      </c>
      <c r="G18" s="13">
        <f t="shared" si="0"/>
        <v>7.2350000000000003</v>
      </c>
      <c r="I18" s="7">
        <f t="shared" si="1"/>
        <v>-23.339317773788164</v>
      </c>
      <c r="J18" s="7">
        <f t="shared" si="2"/>
        <v>21.184919210053856</v>
      </c>
      <c r="K18" s="7">
        <f t="shared" si="3"/>
        <v>56.373429084380625</v>
      </c>
      <c r="L18" s="17">
        <f t="shared" si="4"/>
        <v>65.350089766606828</v>
      </c>
      <c r="M18" s="13">
        <f t="shared" si="5"/>
        <v>29.892280071813286</v>
      </c>
    </row>
    <row r="19" spans="1:13" x14ac:dyDescent="0.2">
      <c r="A19" s="1" t="s">
        <v>24</v>
      </c>
      <c r="B19" s="1">
        <v>4.5599999999999996</v>
      </c>
      <c r="C19" s="1">
        <v>4.5</v>
      </c>
      <c r="D19" s="1">
        <v>3.88</v>
      </c>
      <c r="E19" s="1">
        <v>4.38</v>
      </c>
      <c r="F19" s="9">
        <v>4.66</v>
      </c>
      <c r="G19" s="13">
        <f t="shared" si="0"/>
        <v>4.3549999999999995</v>
      </c>
      <c r="I19" s="7">
        <f t="shared" si="1"/>
        <v>-1.3157894736842022</v>
      </c>
      <c r="J19" s="7">
        <f t="shared" si="2"/>
        <v>-14.912280701754382</v>
      </c>
      <c r="K19" s="7">
        <f t="shared" si="3"/>
        <v>-3.9473684210526256</v>
      </c>
      <c r="L19" s="17">
        <f t="shared" si="4"/>
        <v>2.192982456140363</v>
      </c>
      <c r="M19" s="13">
        <f t="shared" si="5"/>
        <v>-4.4956140350877121</v>
      </c>
    </row>
    <row r="20" spans="1:13" x14ac:dyDescent="0.2">
      <c r="A20" s="1" t="s">
        <v>25</v>
      </c>
      <c r="B20" s="1">
        <v>5.65</v>
      </c>
      <c r="C20" s="1">
        <v>5.14</v>
      </c>
      <c r="D20" s="1">
        <v>3.62</v>
      </c>
      <c r="E20" s="1">
        <v>4.32</v>
      </c>
      <c r="F20" s="9">
        <v>5.64</v>
      </c>
      <c r="G20" s="13">
        <f t="shared" si="0"/>
        <v>4.68</v>
      </c>
      <c r="I20" s="7">
        <f t="shared" si="1"/>
        <v>-9.026548672566383</v>
      </c>
      <c r="J20" s="7">
        <f t="shared" si="2"/>
        <v>-35.929203539823014</v>
      </c>
      <c r="K20" s="7">
        <f t="shared" si="3"/>
        <v>-23.539823008849559</v>
      </c>
      <c r="L20" s="17">
        <f t="shared" si="4"/>
        <v>-0.17699115044248981</v>
      </c>
      <c r="M20" s="13">
        <f t="shared" si="5"/>
        <v>-17.168141592920364</v>
      </c>
    </row>
    <row r="21" spans="1:13" x14ac:dyDescent="0.2">
      <c r="A21" s="1" t="s">
        <v>28</v>
      </c>
      <c r="B21" s="1">
        <v>5.46</v>
      </c>
      <c r="C21" s="1">
        <v>5.73</v>
      </c>
      <c r="D21" s="1">
        <v>9.42</v>
      </c>
      <c r="E21" s="1">
        <v>7.95</v>
      </c>
      <c r="F21" s="9">
        <v>8.35</v>
      </c>
      <c r="G21" s="13">
        <f t="shared" si="0"/>
        <v>7.8625000000000007</v>
      </c>
      <c r="I21" s="7">
        <f t="shared" si="1"/>
        <v>4.9450549450549541</v>
      </c>
      <c r="J21" s="7">
        <f t="shared" si="2"/>
        <v>72.527472527472526</v>
      </c>
      <c r="K21" s="7">
        <f t="shared" si="3"/>
        <v>45.604395604395606</v>
      </c>
      <c r="L21" s="17">
        <f t="shared" si="4"/>
        <v>52.93040293040292</v>
      </c>
      <c r="M21" s="13">
        <f t="shared" si="5"/>
        <v>44.001831501831504</v>
      </c>
    </row>
    <row r="22" spans="1:13" x14ac:dyDescent="0.2">
      <c r="A22" s="1" t="s">
        <v>22</v>
      </c>
      <c r="B22" s="1">
        <v>5.67</v>
      </c>
      <c r="C22" s="1">
        <v>6.2</v>
      </c>
      <c r="D22" s="1">
        <v>8.6199999999999992</v>
      </c>
      <c r="E22" s="1">
        <v>8.34</v>
      </c>
      <c r="F22" s="9">
        <v>8.61</v>
      </c>
      <c r="G22" s="13">
        <f t="shared" si="0"/>
        <v>7.9424999999999999</v>
      </c>
      <c r="I22" s="7">
        <f t="shared" si="1"/>
        <v>9.3474426807760196</v>
      </c>
      <c r="J22" s="7">
        <f t="shared" si="2"/>
        <v>52.028218694885354</v>
      </c>
      <c r="K22" s="7">
        <f t="shared" si="3"/>
        <v>47.089947089947088</v>
      </c>
      <c r="L22" s="17">
        <f t="shared" si="4"/>
        <v>51.851851851851848</v>
      </c>
      <c r="M22" s="13">
        <f t="shared" si="5"/>
        <v>40.079365079365076</v>
      </c>
    </row>
    <row r="23" spans="1:13" x14ac:dyDescent="0.2">
      <c r="A23" s="1" t="s">
        <v>26</v>
      </c>
      <c r="B23" s="1">
        <v>5.66</v>
      </c>
      <c r="C23" s="1">
        <v>6.31</v>
      </c>
      <c r="D23" s="1">
        <v>7.62</v>
      </c>
      <c r="E23" s="1">
        <v>7.69</v>
      </c>
      <c r="F23" s="9">
        <v>7.28</v>
      </c>
      <c r="G23" s="13">
        <f t="shared" si="0"/>
        <v>7.2250000000000005</v>
      </c>
      <c r="I23" s="7">
        <f t="shared" si="1"/>
        <v>11.484098939929318</v>
      </c>
      <c r="J23" s="7">
        <f t="shared" si="2"/>
        <v>34.628975265017665</v>
      </c>
      <c r="K23" s="7">
        <f t="shared" si="3"/>
        <v>35.865724381625448</v>
      </c>
      <c r="L23" s="17">
        <f t="shared" si="4"/>
        <v>28.621908127208485</v>
      </c>
      <c r="M23" s="13">
        <f t="shared" si="5"/>
        <v>27.650176678445227</v>
      </c>
    </row>
    <row r="24" spans="1:13" x14ac:dyDescent="0.2">
      <c r="A24" s="1" t="s">
        <v>20</v>
      </c>
      <c r="B24" s="1">
        <v>3.42</v>
      </c>
      <c r="C24" s="1">
        <v>6.73</v>
      </c>
      <c r="D24" s="1">
        <v>7.92</v>
      </c>
      <c r="E24" s="1">
        <v>4.88</v>
      </c>
      <c r="F24" s="9">
        <v>7.99</v>
      </c>
      <c r="G24" s="13">
        <f t="shared" si="0"/>
        <v>6.8800000000000008</v>
      </c>
      <c r="I24" s="7">
        <f t="shared" si="1"/>
        <v>96.783625730994174</v>
      </c>
      <c r="J24" s="7">
        <f t="shared" si="2"/>
        <v>131.57894736842107</v>
      </c>
      <c r="K24" s="7">
        <f t="shared" si="3"/>
        <v>42.690058479532162</v>
      </c>
      <c r="L24" s="17">
        <f t="shared" si="4"/>
        <v>133.62573099415204</v>
      </c>
      <c r="M24" s="13">
        <f t="shared" si="5"/>
        <v>101.16959064327486</v>
      </c>
    </row>
    <row r="25" spans="1:13" x14ac:dyDescent="0.2">
      <c r="A25" s="1" t="s">
        <v>29</v>
      </c>
      <c r="B25" s="1">
        <v>5.72</v>
      </c>
      <c r="C25" s="1">
        <v>6.91</v>
      </c>
      <c r="D25" s="1">
        <v>6.74</v>
      </c>
      <c r="E25" s="1">
        <v>8.44</v>
      </c>
      <c r="F25" s="9">
        <v>8.48</v>
      </c>
      <c r="G25" s="13">
        <f t="shared" si="0"/>
        <v>7.6425000000000001</v>
      </c>
      <c r="I25" s="7">
        <f t="shared" si="1"/>
        <v>20.804195804195814</v>
      </c>
      <c r="J25" s="7">
        <f t="shared" si="2"/>
        <v>17.832167832167841</v>
      </c>
      <c r="K25" s="7">
        <f t="shared" si="3"/>
        <v>47.552447552447553</v>
      </c>
      <c r="L25" s="17">
        <f t="shared" si="4"/>
        <v>48.251748251748268</v>
      </c>
      <c r="M25" s="13">
        <f t="shared" si="5"/>
        <v>33.610139860139867</v>
      </c>
    </row>
    <row r="26" spans="1:13" x14ac:dyDescent="0.2">
      <c r="A26" s="1" t="s">
        <v>30</v>
      </c>
      <c r="B26" s="1">
        <v>6.91</v>
      </c>
      <c r="C26" s="1">
        <v>7.59</v>
      </c>
      <c r="D26" s="1">
        <v>8.9600000000000009</v>
      </c>
      <c r="E26" s="1">
        <v>8.98</v>
      </c>
      <c r="F26" s="9">
        <v>10.48</v>
      </c>
      <c r="G26" s="13">
        <f t="shared" si="0"/>
        <v>9.0025000000000013</v>
      </c>
      <c r="I26" s="7">
        <f t="shared" si="1"/>
        <v>9.8408104196816168</v>
      </c>
      <c r="J26" s="7">
        <f t="shared" si="2"/>
        <v>29.667149059334307</v>
      </c>
      <c r="K26" s="7">
        <f t="shared" si="3"/>
        <v>29.956584659913172</v>
      </c>
      <c r="L26" s="17">
        <f t="shared" si="4"/>
        <v>51.664254703328517</v>
      </c>
      <c r="M26" s="13">
        <f t="shared" si="5"/>
        <v>30.282199710564406</v>
      </c>
    </row>
    <row r="27" spans="1:13" ht="16" thickBot="1" x14ac:dyDescent="0.25">
      <c r="A27" s="4" t="s">
        <v>15</v>
      </c>
      <c r="B27" s="4">
        <v>3.64</v>
      </c>
      <c r="C27" s="4">
        <v>9.91</v>
      </c>
      <c r="D27" s="4">
        <v>7.95</v>
      </c>
      <c r="E27" s="4">
        <v>9.66</v>
      </c>
      <c r="F27" s="10">
        <v>7.21</v>
      </c>
      <c r="G27" s="14">
        <f t="shared" si="0"/>
        <v>8.6824999999999992</v>
      </c>
      <c r="I27" s="8">
        <f t="shared" si="1"/>
        <v>172.25274725274724</v>
      </c>
      <c r="J27" s="8">
        <f t="shared" si="2"/>
        <v>118.4065934065934</v>
      </c>
      <c r="K27" s="8">
        <f t="shared" si="3"/>
        <v>165.38461538461539</v>
      </c>
      <c r="L27" s="18">
        <f t="shared" si="4"/>
        <v>98.076923076923066</v>
      </c>
      <c r="M27" s="14">
        <f t="shared" si="5"/>
        <v>138.53021978021977</v>
      </c>
    </row>
    <row r="28" spans="1:13" ht="16" thickTop="1" x14ac:dyDescent="0.2">
      <c r="A28" s="3" t="s">
        <v>31</v>
      </c>
      <c r="B28" s="5">
        <v>3.8488000000000002</v>
      </c>
      <c r="C28" s="5">
        <v>4.4344000000000001</v>
      </c>
      <c r="D28" s="5">
        <f>SUM(D3:D27)/26</f>
        <v>4.9269230769230781</v>
      </c>
      <c r="E28" s="5">
        <f>SUM(E3:E27)/25</f>
        <v>5.734</v>
      </c>
      <c r="F28" s="11">
        <f>SUM(F3:F27)/25</f>
        <v>6.1015999999999995</v>
      </c>
      <c r="G28" s="15">
        <f t="shared" ref="G28" si="6">SUM(C28:F28)/4</f>
        <v>5.2992307692307694</v>
      </c>
      <c r="I28" s="5">
        <f t="shared" si="1"/>
        <v>15.215131989191432</v>
      </c>
      <c r="J28" s="5">
        <f t="shared" ref="J28" si="7">(SUM(D28,-B28)/B28)*100</f>
        <v>28.01192779367797</v>
      </c>
      <c r="K28" s="5">
        <f t="shared" ref="K28" si="8">(SUM(E28,-B28)/B28)*100</f>
        <v>48.981500727499473</v>
      </c>
      <c r="L28" s="11">
        <f t="shared" ref="L28" si="9">(SUM(F28,-B28)/B28)*100</f>
        <v>58.532529619621677</v>
      </c>
      <c r="M28" s="15">
        <f t="shared" ref="M28" si="10">SUM(I28:L28)/4</f>
        <v>37.685272532497635</v>
      </c>
    </row>
    <row r="29" spans="1:13" x14ac:dyDescent="0.2">
      <c r="A29" s="2" t="s">
        <v>32</v>
      </c>
      <c r="B29" s="6">
        <f>_xlfn.STDEV.P(B3:B27)</f>
        <v>1.3738393501425132</v>
      </c>
      <c r="C29" s="6">
        <f>_xlfn.STDEV.P(C3:C27)</f>
        <v>1.8975628158245501</v>
      </c>
      <c r="D29" s="6">
        <f>_xlfn.STDEV.P(D3:D27)</f>
        <v>2.1375668410601789</v>
      </c>
      <c r="E29" s="6">
        <f t="shared" ref="E29:M29" si="11">_xlfn.STDEV.P(E3:E27)</f>
        <v>1.9618909245929048</v>
      </c>
      <c r="F29" s="12">
        <f>_xlfn.STDEV.P(F3:F27)</f>
        <v>2.0785392563047753</v>
      </c>
      <c r="G29" s="16">
        <f t="shared" si="11"/>
        <v>1.8458823093577803</v>
      </c>
      <c r="I29" s="6">
        <f t="shared" si="11"/>
        <v>39.57697792646065</v>
      </c>
      <c r="J29" s="6">
        <f t="shared" si="11"/>
        <v>37.243001612958729</v>
      </c>
      <c r="K29" s="6">
        <f t="shared" si="11"/>
        <v>39.530710128122472</v>
      </c>
      <c r="L29" s="12">
        <f t="shared" si="11"/>
        <v>41.585752565075055</v>
      </c>
      <c r="M29" s="16">
        <f t="shared" si="11"/>
        <v>31.856809164750267</v>
      </c>
    </row>
    <row r="31" spans="1:13" ht="32" x14ac:dyDescent="0.2">
      <c r="A31" s="30" t="s">
        <v>35</v>
      </c>
      <c r="C31" s="29">
        <f>CORREL($B3:$B27,C3:C27)</f>
        <v>0.665163363645492</v>
      </c>
      <c r="D31" s="29">
        <f t="shared" ref="D31:G31" si="12">CORREL($B3:$B27,D3:D27)</f>
        <v>0.72486398083777248</v>
      </c>
      <c r="E31" s="29">
        <f t="shared" si="12"/>
        <v>0.71881879606312393</v>
      </c>
      <c r="F31" s="29">
        <f t="shared" si="12"/>
        <v>0.76644137802072654</v>
      </c>
      <c r="G31" s="29">
        <f t="shared" si="12"/>
        <v>0.78755793500978566</v>
      </c>
      <c r="H31" s="29"/>
      <c r="I31" s="29">
        <f t="shared" ref="I31:M31" si="13">CORREL($B3:$B27,I3:I27)</f>
        <v>-0.15915722126747761</v>
      </c>
      <c r="J31" s="29">
        <f t="shared" si="13"/>
        <v>-0.1725570961609097</v>
      </c>
      <c r="K31" s="29">
        <f t="shared" si="13"/>
        <v>-0.38078027259997255</v>
      </c>
      <c r="L31" s="29">
        <f t="shared" si="13"/>
        <v>-0.32302528579343215</v>
      </c>
      <c r="M31" s="29">
        <f t="shared" si="13"/>
        <v>-0.32341021676390752</v>
      </c>
    </row>
    <row r="34" spans="2:10" s="30" customFormat="1" x14ac:dyDescent="0.2">
      <c r="B34"/>
      <c r="C34"/>
      <c r="D34"/>
      <c r="E34"/>
      <c r="F34"/>
      <c r="G34"/>
      <c r="H34"/>
      <c r="I34"/>
      <c r="J34"/>
    </row>
  </sheetData>
  <sortState xmlns:xlrd2="http://schemas.microsoft.com/office/spreadsheetml/2017/richdata2" ref="A3:M27">
    <sortCondition ref="C3:C27"/>
  </sortState>
  <mergeCells count="2">
    <mergeCell ref="A1:G1"/>
    <mergeCell ref="I1:M1"/>
  </mergeCells>
  <conditionalFormatting sqref="B28:F2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F2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G2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G2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G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M2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8:M2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9:M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scale="6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6EAFB-1405-EC42-ABD9-A8DBD55F059D}">
  <dimension ref="A1:I19"/>
  <sheetViews>
    <sheetView tabSelected="1" workbookViewId="0">
      <selection activeCell="E41" sqref="E41"/>
    </sheetView>
  </sheetViews>
  <sheetFormatPr baseColWidth="10" defaultRowHeight="15" x14ac:dyDescent="0.2"/>
  <cols>
    <col min="2" max="2" width="19" customWidth="1"/>
    <col min="3" max="3" width="8.33203125" customWidth="1"/>
    <col min="4" max="4" width="17.5" customWidth="1"/>
    <col min="6" max="6" width="20.5" customWidth="1"/>
    <col min="8" max="8" width="19.83203125" customWidth="1"/>
  </cols>
  <sheetData>
    <row r="1" spans="1:9" x14ac:dyDescent="0.2">
      <c r="A1" t="s">
        <v>36</v>
      </c>
      <c r="B1" t="s">
        <v>38</v>
      </c>
      <c r="C1" t="s">
        <v>40</v>
      </c>
      <c r="D1" t="s">
        <v>39</v>
      </c>
      <c r="E1" t="s">
        <v>40</v>
      </c>
      <c r="F1" t="s">
        <v>41</v>
      </c>
      <c r="G1" t="s">
        <v>44</v>
      </c>
      <c r="H1" t="s">
        <v>42</v>
      </c>
      <c r="I1" t="s">
        <v>44</v>
      </c>
    </row>
    <row r="2" spans="1:9" x14ac:dyDescent="0.2">
      <c r="A2" t="s">
        <v>1</v>
      </c>
      <c r="B2" t="s">
        <v>6</v>
      </c>
      <c r="C2" s="31">
        <v>1.96</v>
      </c>
      <c r="D2" t="s">
        <v>22</v>
      </c>
      <c r="E2" s="31">
        <v>5.67</v>
      </c>
      <c r="F2" t="s">
        <v>37</v>
      </c>
      <c r="H2" t="s">
        <v>37</v>
      </c>
    </row>
    <row r="3" spans="1:9" x14ac:dyDescent="0.2">
      <c r="B3" t="s">
        <v>10</v>
      </c>
      <c r="C3" s="31">
        <v>2.1800000000000002</v>
      </c>
      <c r="D3" t="s">
        <v>29</v>
      </c>
      <c r="E3" s="31">
        <v>5.72</v>
      </c>
      <c r="F3" t="s">
        <v>37</v>
      </c>
      <c r="H3" t="s">
        <v>37</v>
      </c>
    </row>
    <row r="4" spans="1:9" x14ac:dyDescent="0.2">
      <c r="B4" t="s">
        <v>8</v>
      </c>
      <c r="C4" s="31">
        <v>2.23</v>
      </c>
      <c r="D4" t="s">
        <v>30</v>
      </c>
      <c r="E4" s="31">
        <v>6.91</v>
      </c>
      <c r="F4" t="s">
        <v>37</v>
      </c>
      <c r="H4" t="s">
        <v>37</v>
      </c>
    </row>
    <row r="5" spans="1:9" x14ac:dyDescent="0.2">
      <c r="A5" t="s">
        <v>2</v>
      </c>
      <c r="B5" t="s">
        <v>6</v>
      </c>
      <c r="C5" s="31">
        <v>1.99</v>
      </c>
      <c r="D5" t="s">
        <v>29</v>
      </c>
      <c r="E5" s="31">
        <v>6.91</v>
      </c>
      <c r="F5" t="s">
        <v>27</v>
      </c>
      <c r="G5" s="31">
        <v>-23.339317773788164</v>
      </c>
      <c r="H5" t="s">
        <v>12</v>
      </c>
      <c r="I5" s="31">
        <v>58.158995815899559</v>
      </c>
    </row>
    <row r="6" spans="1:9" x14ac:dyDescent="0.2">
      <c r="B6" t="s">
        <v>9</v>
      </c>
      <c r="C6" s="31">
        <v>2.41</v>
      </c>
      <c r="D6" t="s">
        <v>30</v>
      </c>
      <c r="E6" s="31">
        <v>7.59</v>
      </c>
      <c r="F6" t="s">
        <v>7</v>
      </c>
      <c r="G6" s="31">
        <v>-12.027491408934711</v>
      </c>
      <c r="H6" t="s">
        <v>20</v>
      </c>
      <c r="I6" s="31">
        <v>96.783625730994174</v>
      </c>
    </row>
    <row r="7" spans="1:9" x14ac:dyDescent="0.2">
      <c r="B7" t="s">
        <v>7</v>
      </c>
      <c r="C7" s="31">
        <v>2.56</v>
      </c>
      <c r="D7" t="s">
        <v>15</v>
      </c>
      <c r="E7" s="31">
        <v>9.91</v>
      </c>
      <c r="F7" t="s">
        <v>9</v>
      </c>
      <c r="G7" s="31">
        <v>-11.070110701107003</v>
      </c>
      <c r="H7" t="s">
        <v>15</v>
      </c>
      <c r="I7" s="31">
        <v>172.25274725274724</v>
      </c>
    </row>
    <row r="8" spans="1:9" x14ac:dyDescent="0.2">
      <c r="A8" t="s">
        <v>43</v>
      </c>
      <c r="B8" t="s">
        <v>7</v>
      </c>
      <c r="C8" s="31">
        <v>2.58</v>
      </c>
      <c r="D8" t="s">
        <v>22</v>
      </c>
      <c r="E8" s="31">
        <v>8.6199999999999992</v>
      </c>
      <c r="F8" t="s">
        <v>25</v>
      </c>
      <c r="G8" s="31">
        <v>-35.929203539823014</v>
      </c>
      <c r="H8" t="s">
        <v>28</v>
      </c>
      <c r="I8" s="31">
        <v>72.527472527472526</v>
      </c>
    </row>
    <row r="9" spans="1:9" x14ac:dyDescent="0.2">
      <c r="B9" t="s">
        <v>8</v>
      </c>
      <c r="C9" s="31">
        <v>2.73</v>
      </c>
      <c r="D9" t="s">
        <v>30</v>
      </c>
      <c r="E9" s="31">
        <v>8.9600000000000009</v>
      </c>
      <c r="F9" t="s">
        <v>24</v>
      </c>
      <c r="G9" s="31">
        <v>-14.912280701754382</v>
      </c>
      <c r="H9" t="s">
        <v>15</v>
      </c>
      <c r="I9" s="31">
        <v>118.4065934065934</v>
      </c>
    </row>
    <row r="10" spans="1:9" x14ac:dyDescent="0.2">
      <c r="B10" t="s">
        <v>11</v>
      </c>
      <c r="C10" s="31">
        <v>2.78</v>
      </c>
      <c r="D10" t="s">
        <v>28</v>
      </c>
      <c r="E10" s="31">
        <v>9.42</v>
      </c>
      <c r="F10" t="s">
        <v>7</v>
      </c>
      <c r="G10" s="31">
        <v>-11.340206185567011</v>
      </c>
      <c r="H10" t="s">
        <v>20</v>
      </c>
      <c r="I10" s="31">
        <v>131.57894736842107</v>
      </c>
    </row>
    <row r="11" spans="1:9" x14ac:dyDescent="0.2">
      <c r="A11" t="s">
        <v>4</v>
      </c>
      <c r="B11" t="s">
        <v>6</v>
      </c>
      <c r="C11" s="31">
        <v>2.77</v>
      </c>
      <c r="D11" t="s">
        <v>27</v>
      </c>
      <c r="E11" s="31">
        <v>8.7100000000000009</v>
      </c>
      <c r="F11" t="s">
        <v>25</v>
      </c>
      <c r="G11" s="31">
        <v>-23.539823008849559</v>
      </c>
      <c r="H11" t="s">
        <v>13</v>
      </c>
      <c r="I11" s="31">
        <v>93.918918918918919</v>
      </c>
    </row>
    <row r="12" spans="1:9" x14ac:dyDescent="0.2">
      <c r="B12" t="s">
        <v>8</v>
      </c>
      <c r="C12" s="31">
        <v>3.11</v>
      </c>
      <c r="D12" t="s">
        <v>30</v>
      </c>
      <c r="E12" s="31">
        <v>8.98</v>
      </c>
      <c r="F12" t="s">
        <v>24</v>
      </c>
      <c r="G12" s="31">
        <v>-3.9473684210526256</v>
      </c>
      <c r="H12" t="s">
        <v>12</v>
      </c>
      <c r="I12" s="31">
        <v>146.02510460251042</v>
      </c>
    </row>
    <row r="13" spans="1:9" x14ac:dyDescent="0.2">
      <c r="B13" t="s">
        <v>17</v>
      </c>
      <c r="C13" s="31">
        <v>3.55</v>
      </c>
      <c r="D13" t="s">
        <v>15</v>
      </c>
      <c r="E13" s="31">
        <v>9.66</v>
      </c>
      <c r="F13" t="s">
        <v>17</v>
      </c>
      <c r="G13" s="31">
        <v>11.285266457680247</v>
      </c>
      <c r="H13" t="s">
        <v>15</v>
      </c>
      <c r="I13" s="31">
        <v>165.38461538461539</v>
      </c>
    </row>
    <row r="14" spans="1:9" x14ac:dyDescent="0.2">
      <c r="A14" t="s">
        <v>5</v>
      </c>
      <c r="B14" t="s">
        <v>6</v>
      </c>
      <c r="C14" s="31">
        <v>2.35</v>
      </c>
      <c r="D14" t="s">
        <v>22</v>
      </c>
      <c r="E14" s="31">
        <v>8.61</v>
      </c>
      <c r="F14" t="s">
        <v>25</v>
      </c>
      <c r="G14" s="31">
        <v>-0.17699115044248981</v>
      </c>
      <c r="H14" t="s">
        <v>12</v>
      </c>
      <c r="I14" s="31">
        <v>136.40167364016739</v>
      </c>
    </row>
    <row r="15" spans="1:9" x14ac:dyDescent="0.2">
      <c r="B15" t="s">
        <v>8</v>
      </c>
      <c r="C15" s="31">
        <v>3.32</v>
      </c>
      <c r="D15" t="s">
        <v>27</v>
      </c>
      <c r="E15" s="31">
        <v>9.2100000000000009</v>
      </c>
      <c r="F15" t="s">
        <v>24</v>
      </c>
      <c r="G15" s="31">
        <v>2.192982456140363</v>
      </c>
      <c r="H15" t="s">
        <v>14</v>
      </c>
      <c r="I15" s="31">
        <v>138.72180451127818</v>
      </c>
    </row>
    <row r="16" spans="1:9" x14ac:dyDescent="0.2">
      <c r="B16" t="s">
        <v>10</v>
      </c>
      <c r="C16" s="31">
        <v>3.33</v>
      </c>
      <c r="D16" t="s">
        <v>30</v>
      </c>
      <c r="E16" s="31">
        <v>10.48</v>
      </c>
      <c r="F16" t="s">
        <v>16</v>
      </c>
      <c r="G16" s="31">
        <v>17.117117117117111</v>
      </c>
      <c r="H16" t="s">
        <v>11</v>
      </c>
      <c r="I16" s="31">
        <v>145.08474576271186</v>
      </c>
    </row>
    <row r="17" spans="1:9" x14ac:dyDescent="0.2">
      <c r="A17" t="s">
        <v>31</v>
      </c>
      <c r="B17" t="s">
        <v>6</v>
      </c>
      <c r="C17" s="31">
        <v>2.5049999999999999</v>
      </c>
      <c r="D17" t="s">
        <v>22</v>
      </c>
      <c r="E17" s="31">
        <v>7.9424999999999999</v>
      </c>
      <c r="F17" t="s">
        <v>25</v>
      </c>
      <c r="G17" s="31">
        <v>-17.168141592920364</v>
      </c>
      <c r="H17" t="s">
        <v>20</v>
      </c>
      <c r="I17" s="31">
        <v>101.16959064327486</v>
      </c>
    </row>
    <row r="18" spans="1:9" x14ac:dyDescent="0.2">
      <c r="B18" t="s">
        <v>8</v>
      </c>
      <c r="C18" s="31">
        <v>3.0150000000000001</v>
      </c>
      <c r="D18" t="s">
        <v>15</v>
      </c>
      <c r="E18" s="31">
        <v>8.6824999999999992</v>
      </c>
      <c r="F18" t="s">
        <v>24</v>
      </c>
      <c r="G18" s="31">
        <v>-4.4956140350877121</v>
      </c>
      <c r="H18" t="s">
        <v>12</v>
      </c>
      <c r="I18" s="31">
        <v>101.88284518828451</v>
      </c>
    </row>
    <row r="19" spans="1:9" x14ac:dyDescent="0.2">
      <c r="B19" t="s">
        <v>10</v>
      </c>
      <c r="C19" s="31">
        <v>3.0974999999999997</v>
      </c>
      <c r="D19" t="s">
        <v>30</v>
      </c>
      <c r="E19" s="31">
        <v>9.0025000000000013</v>
      </c>
      <c r="F19" t="s">
        <v>16</v>
      </c>
      <c r="G19" s="31">
        <v>23.048048048048038</v>
      </c>
      <c r="H19" t="s">
        <v>15</v>
      </c>
      <c r="I19" s="31">
        <v>138.53021978021977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AdaptiveSmellReference</vt:lpstr>
      <vt:lpstr>Best and Morst Topics</vt:lpstr>
      <vt:lpstr>AdaptiveSmellReference!Print_Area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Debalina Ghosh</dc:creator>
  <cp:lastModifiedBy>Hong Zhu</cp:lastModifiedBy>
  <cp:lastPrinted>2025-08-13T11:10:17Z</cp:lastPrinted>
  <dcterms:created xsi:type="dcterms:W3CDTF">2025-08-10T21:05:32Z</dcterms:created>
  <dcterms:modified xsi:type="dcterms:W3CDTF">2025-08-27T15:48:37Z</dcterms:modified>
</cp:coreProperties>
</file>