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0730" windowHeight="1176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W26" i="1"/>
  <c r="V26"/>
  <c r="T6"/>
  <c r="P6"/>
  <c r="N6"/>
  <c r="R6"/>
  <c r="O6"/>
  <c r="X26"/>
  <c r="S26"/>
  <c r="R26"/>
  <c r="Q26"/>
  <c r="P26"/>
  <c r="O26"/>
  <c r="M26"/>
  <c r="N26"/>
  <c r="Q6" l="1"/>
  <c r="S6" s="1"/>
</calcChain>
</file>

<file path=xl/sharedStrings.xml><?xml version="1.0" encoding="utf-8"?>
<sst xmlns="http://schemas.openxmlformats.org/spreadsheetml/2006/main" count="138" uniqueCount="107">
  <si>
    <r>
      <t>I</t>
    </r>
    <r>
      <rPr>
        <b/>
        <i/>
        <sz val="8"/>
        <color rgb="FF000000"/>
        <rFont val="Calibri"/>
        <family val="2"/>
        <charset val="238"/>
      </rPr>
      <t xml:space="preserve">1 </t>
    </r>
    <r>
      <rPr>
        <b/>
        <i/>
        <sz val="11"/>
        <color rgb="FF000000"/>
        <rFont val="Calibri"/>
        <family val="2"/>
        <charset val="238"/>
      </rPr>
      <t>[A]</t>
    </r>
  </si>
  <si>
    <r>
      <t>I</t>
    </r>
    <r>
      <rPr>
        <b/>
        <i/>
        <sz val="8"/>
        <color rgb="FF000000"/>
        <rFont val="Calibri"/>
        <family val="2"/>
        <charset val="238"/>
      </rPr>
      <t xml:space="preserve">2 </t>
    </r>
    <r>
      <rPr>
        <b/>
        <i/>
        <sz val="11"/>
        <color rgb="FF000000"/>
        <rFont val="Calibri"/>
        <family val="2"/>
        <charset val="238"/>
      </rPr>
      <t>[A]</t>
    </r>
  </si>
  <si>
    <r>
      <t>I</t>
    </r>
    <r>
      <rPr>
        <b/>
        <i/>
        <sz val="8"/>
        <color rgb="FF000000"/>
        <rFont val="Calibri"/>
        <family val="2"/>
        <charset val="238"/>
      </rPr>
      <t xml:space="preserve">3 </t>
    </r>
    <r>
      <rPr>
        <b/>
        <i/>
        <sz val="11"/>
        <color rgb="FF000000"/>
        <rFont val="Calibri"/>
        <family val="2"/>
        <charset val="238"/>
      </rPr>
      <t>[A]</t>
    </r>
  </si>
  <si>
    <r>
      <t>P</t>
    </r>
    <r>
      <rPr>
        <b/>
        <i/>
        <sz val="8"/>
        <color rgb="FF000000"/>
        <rFont val="Calibri"/>
        <family val="2"/>
        <charset val="238"/>
      </rPr>
      <t>1</t>
    </r>
    <r>
      <rPr>
        <b/>
        <i/>
        <sz val="11"/>
        <color rgb="FF000000"/>
        <rFont val="Calibri"/>
        <family val="2"/>
        <charset val="238"/>
      </rPr>
      <t xml:space="preserve"> [W]</t>
    </r>
  </si>
  <si>
    <r>
      <t>P</t>
    </r>
    <r>
      <rPr>
        <b/>
        <i/>
        <sz val="8"/>
        <color rgb="FF000000"/>
        <rFont val="Calibri"/>
        <family val="2"/>
        <charset val="238"/>
      </rPr>
      <t xml:space="preserve">2 </t>
    </r>
    <r>
      <rPr>
        <b/>
        <i/>
        <sz val="11"/>
        <color rgb="FF000000"/>
        <rFont val="Calibri"/>
        <family val="2"/>
        <charset val="238"/>
      </rPr>
      <t>[W]</t>
    </r>
  </si>
  <si>
    <r>
      <t>P</t>
    </r>
    <r>
      <rPr>
        <b/>
        <i/>
        <sz val="8"/>
        <color rgb="FF000000"/>
        <rFont val="Calibri"/>
        <family val="2"/>
        <charset val="238"/>
      </rPr>
      <t>3</t>
    </r>
    <r>
      <rPr>
        <b/>
        <i/>
        <sz val="11"/>
        <color rgb="FF000000"/>
        <rFont val="Calibri"/>
        <family val="2"/>
        <charset val="238"/>
      </rPr>
      <t xml:space="preserve"> [W]</t>
    </r>
  </si>
  <si>
    <t>0,24</t>
  </si>
  <si>
    <t>0,3</t>
  </si>
  <si>
    <t>0,54</t>
  </si>
  <si>
    <t>0,36</t>
  </si>
  <si>
    <t>0,42</t>
  </si>
  <si>
    <t>0,72</t>
  </si>
  <si>
    <t>0,6</t>
  </si>
  <si>
    <t>0,66</t>
  </si>
  <si>
    <t>0,48</t>
  </si>
  <si>
    <t>0,78</t>
  </si>
  <si>
    <t>0,84</t>
  </si>
  <si>
    <t>0,96</t>
  </si>
  <si>
    <t>1,08</t>
  </si>
  <si>
    <t>1,14</t>
  </si>
  <si>
    <t>1,26</t>
  </si>
  <si>
    <t>1,38</t>
  </si>
  <si>
    <t>1,5</t>
  </si>
  <si>
    <t>1,86</t>
  </si>
  <si>
    <t>1,98</t>
  </si>
  <si>
    <t>2,4</t>
  </si>
  <si>
    <t>1,8</t>
  </si>
  <si>
    <t>2,52</t>
  </si>
  <si>
    <t>2,94</t>
  </si>
  <si>
    <t>2,22</t>
  </si>
  <si>
    <t>3,12</t>
  </si>
  <si>
    <t>3,96</t>
  </si>
  <si>
    <t>4,08</t>
  </si>
  <si>
    <r>
      <t>L</t>
    </r>
    <r>
      <rPr>
        <b/>
        <i/>
        <sz val="8"/>
        <color rgb="FF000000"/>
        <rFont val="Calibri"/>
        <family val="2"/>
        <charset val="238"/>
      </rPr>
      <t>1</t>
    </r>
    <r>
      <rPr>
        <b/>
        <i/>
        <sz val="11"/>
        <color rgb="FF000000"/>
        <rFont val="Calibri"/>
        <family val="2"/>
        <charset val="238"/>
      </rPr>
      <t>-L</t>
    </r>
    <r>
      <rPr>
        <b/>
        <i/>
        <sz val="8"/>
        <color rgb="FF000000"/>
        <rFont val="Calibri"/>
        <family val="2"/>
        <charset val="238"/>
      </rPr>
      <t>2</t>
    </r>
    <r>
      <rPr>
        <b/>
        <i/>
        <sz val="11"/>
        <color rgb="FF000000"/>
        <rFont val="Calibri"/>
        <family val="2"/>
        <charset val="238"/>
      </rPr>
      <t xml:space="preserve"> [V]</t>
    </r>
  </si>
  <si>
    <r>
      <t>L</t>
    </r>
    <r>
      <rPr>
        <b/>
        <i/>
        <sz val="8"/>
        <color rgb="FF000000"/>
        <rFont val="Calibri"/>
        <family val="2"/>
        <charset val="238"/>
      </rPr>
      <t>2</t>
    </r>
    <r>
      <rPr>
        <b/>
        <i/>
        <sz val="11"/>
        <color rgb="FF000000"/>
        <rFont val="Calibri"/>
        <family val="2"/>
        <charset val="238"/>
      </rPr>
      <t>-L</t>
    </r>
    <r>
      <rPr>
        <b/>
        <i/>
        <sz val="8"/>
        <color rgb="FF000000"/>
        <rFont val="Calibri"/>
        <family val="2"/>
        <charset val="238"/>
      </rPr>
      <t>3</t>
    </r>
    <r>
      <rPr>
        <b/>
        <i/>
        <sz val="11"/>
        <color rgb="FF000000"/>
        <rFont val="Calibri"/>
        <family val="2"/>
        <charset val="238"/>
      </rPr>
      <t xml:space="preserve"> [V]</t>
    </r>
  </si>
  <si>
    <r>
      <t>L</t>
    </r>
    <r>
      <rPr>
        <b/>
        <i/>
        <sz val="8"/>
        <color rgb="FF000000"/>
        <rFont val="Calibri"/>
        <family val="2"/>
        <charset val="238"/>
      </rPr>
      <t>1</t>
    </r>
    <r>
      <rPr>
        <b/>
        <i/>
        <sz val="11"/>
        <color rgb="FF000000"/>
        <rFont val="Calibri"/>
        <family val="2"/>
        <charset val="238"/>
      </rPr>
      <t>-L</t>
    </r>
    <r>
      <rPr>
        <b/>
        <i/>
        <sz val="8"/>
        <color rgb="FF000000"/>
        <rFont val="Calibri"/>
        <family val="2"/>
        <charset val="238"/>
      </rPr>
      <t>3</t>
    </r>
    <r>
      <rPr>
        <b/>
        <i/>
        <sz val="11"/>
        <color rgb="FF000000"/>
        <rFont val="Calibri"/>
        <family val="2"/>
        <charset val="238"/>
      </rPr>
      <t xml:space="preserve"> [V]</t>
    </r>
  </si>
  <si>
    <t>Měření transformátoru naprázdno (proudy a výkony již vynásobeny konstantou měřícího transformátoru proudu)</t>
  </si>
  <si>
    <t>24,3</t>
  </si>
  <si>
    <t>24,96</t>
  </si>
  <si>
    <t>25,32</t>
  </si>
  <si>
    <t>Měření transformátoru nakrátko (proudy a výkony již vynásobeny konstantou měřícího transformátoru proudu)</t>
  </si>
  <si>
    <r>
      <t>U</t>
    </r>
    <r>
      <rPr>
        <vertAlign val="subscript"/>
        <sz val="11"/>
        <color rgb="FF000000"/>
        <rFont val="Calibri"/>
        <family val="2"/>
        <charset val="238"/>
      </rPr>
      <t xml:space="preserve">AB </t>
    </r>
    <r>
      <rPr>
        <sz val="11"/>
        <color rgb="FF000000"/>
        <rFont val="Calibri"/>
        <family val="2"/>
        <charset val="238"/>
      </rPr>
      <t>[V]</t>
    </r>
  </si>
  <si>
    <t>29,6</t>
  </si>
  <si>
    <r>
      <t>U</t>
    </r>
    <r>
      <rPr>
        <vertAlign val="subscript"/>
        <sz val="11"/>
        <color rgb="FF000000"/>
        <rFont val="Calibri"/>
        <family val="2"/>
        <charset val="238"/>
      </rPr>
      <t>ab</t>
    </r>
    <r>
      <rPr>
        <sz val="11"/>
        <color rgb="FF000000"/>
        <rFont val="Calibri"/>
        <family val="2"/>
        <charset val="238"/>
      </rPr>
      <t xml:space="preserve"> [V]</t>
    </r>
  </si>
  <si>
    <t>67,8</t>
  </si>
  <si>
    <r>
      <t>U</t>
    </r>
    <r>
      <rPr>
        <vertAlign val="subscript"/>
        <sz val="11"/>
        <color rgb="FF000000"/>
        <rFont val="Calibri"/>
        <family val="2"/>
        <charset val="238"/>
      </rPr>
      <t>AC</t>
    </r>
    <r>
      <rPr>
        <sz val="11"/>
        <color rgb="FF000000"/>
        <rFont val="Calibri"/>
        <family val="2"/>
        <charset val="238"/>
      </rPr>
      <t xml:space="preserve"> [V]</t>
    </r>
  </si>
  <si>
    <t>29,9</t>
  </si>
  <si>
    <r>
      <t>U</t>
    </r>
    <r>
      <rPr>
        <vertAlign val="subscript"/>
        <sz val="11"/>
        <color rgb="FF000000"/>
        <rFont val="Calibri"/>
        <family val="2"/>
        <charset val="238"/>
      </rPr>
      <t>ac</t>
    </r>
    <r>
      <rPr>
        <sz val="11"/>
        <color rgb="FF000000"/>
        <rFont val="Calibri"/>
        <family val="2"/>
        <charset val="238"/>
      </rPr>
      <t xml:space="preserve"> [V]</t>
    </r>
  </si>
  <si>
    <t>67,5</t>
  </si>
  <si>
    <r>
      <t>U</t>
    </r>
    <r>
      <rPr>
        <vertAlign val="subscript"/>
        <sz val="11"/>
        <color rgb="FF000000"/>
        <rFont val="Calibri"/>
        <family val="2"/>
        <charset val="238"/>
      </rPr>
      <t>BC</t>
    </r>
    <r>
      <rPr>
        <sz val="11"/>
        <color rgb="FF000000"/>
        <rFont val="Calibri"/>
        <family val="2"/>
        <charset val="238"/>
      </rPr>
      <t xml:space="preserve"> [V]</t>
    </r>
  </si>
  <si>
    <r>
      <t>U</t>
    </r>
    <r>
      <rPr>
        <vertAlign val="subscript"/>
        <sz val="11"/>
        <color rgb="FF000000"/>
        <rFont val="Calibri"/>
        <family val="2"/>
        <charset val="238"/>
      </rPr>
      <t>bc</t>
    </r>
    <r>
      <rPr>
        <sz val="11"/>
        <color rgb="FF000000"/>
        <rFont val="Calibri"/>
        <family val="2"/>
        <charset val="238"/>
      </rPr>
      <t xml:space="preserve"> [V]</t>
    </r>
  </si>
  <si>
    <t>68,5</t>
  </si>
  <si>
    <t>Měření převodu transformátoru</t>
  </si>
  <si>
    <t>Fáze</t>
  </si>
  <si>
    <t>U [V]</t>
  </si>
  <si>
    <t>I [A]</t>
  </si>
  <si>
    <t>L1L2</t>
  </si>
  <si>
    <t>0,174</t>
  </si>
  <si>
    <t>l1l2</t>
  </si>
  <si>
    <t>0,327</t>
  </si>
  <si>
    <t>L2L3</t>
  </si>
  <si>
    <t>0,178</t>
  </si>
  <si>
    <t>l1l3</t>
  </si>
  <si>
    <t>0,326</t>
  </si>
  <si>
    <t>L1L3</t>
  </si>
  <si>
    <t>0,167</t>
  </si>
  <si>
    <t>l2l3</t>
  </si>
  <si>
    <t>0,293</t>
  </si>
  <si>
    <t>Měření odporů vinutí transformátoru</t>
  </si>
  <si>
    <t>Primár</t>
  </si>
  <si>
    <t>Sekundár</t>
  </si>
  <si>
    <t>svorky</t>
  </si>
  <si>
    <t>AB</t>
  </si>
  <si>
    <t>BC</t>
  </si>
  <si>
    <t>AC</t>
  </si>
  <si>
    <t>Bc</t>
  </si>
  <si>
    <t>Bb</t>
  </si>
  <si>
    <t>Cc</t>
  </si>
  <si>
    <t>Cb</t>
  </si>
  <si>
    <t>napětí (V)</t>
  </si>
  <si>
    <t>30,4</t>
  </si>
  <si>
    <t>30,2</t>
  </si>
  <si>
    <t>30,5</t>
  </si>
  <si>
    <t>20,6</t>
  </si>
  <si>
    <t>20,7</t>
  </si>
  <si>
    <t>Měření hodinového čísla transformátoru (zapojení vinutí Yd, galvanicky propojeny svorky A=a)</t>
  </si>
  <si>
    <t>I_N</t>
  </si>
  <si>
    <t>Q_k</t>
  </si>
  <si>
    <t>U_k</t>
  </si>
  <si>
    <t>delta P_k</t>
  </si>
  <si>
    <t>sin fí_k</t>
  </si>
  <si>
    <t>X_sigma</t>
  </si>
  <si>
    <t>Z_k</t>
  </si>
  <si>
    <t>R1</t>
  </si>
  <si>
    <t>R2'</t>
  </si>
  <si>
    <t>X_sigma1</t>
  </si>
  <si>
    <t>X_sigma2</t>
  </si>
  <si>
    <t>R_k</t>
  </si>
  <si>
    <t>delta P_Fe</t>
  </si>
  <si>
    <t>U_0</t>
  </si>
  <si>
    <t>R_Fe</t>
  </si>
  <si>
    <t>Q_0</t>
  </si>
  <si>
    <t>I_0</t>
  </si>
  <si>
    <t>Q_sigma1</t>
  </si>
  <si>
    <t>Q_mí</t>
  </si>
  <si>
    <t>X_mí</t>
  </si>
  <si>
    <t>sqrt3???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</si>
</sst>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i/>
      <sz val="8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sz val="12"/>
      <color rgb="FF000000"/>
      <name val="Times New Roman"/>
      <family val="1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9" xfId="0" applyBorder="1"/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Border="1"/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44"/>
  <sheetViews>
    <sheetView tabSelected="1" topLeftCell="A23" workbookViewId="0">
      <selection activeCell="J44" sqref="J44"/>
    </sheetView>
  </sheetViews>
  <sheetFormatPr defaultRowHeight="15"/>
  <cols>
    <col min="13" max="13" width="12" bestFit="1" customWidth="1"/>
  </cols>
  <sheetData>
    <row r="3" spans="2:20">
      <c r="B3" s="3" t="s">
        <v>36</v>
      </c>
    </row>
    <row r="4" spans="2:20" ht="15.75" thickBot="1">
      <c r="E4" s="1"/>
      <c r="F4" s="2"/>
      <c r="G4" s="2"/>
      <c r="H4" s="2"/>
      <c r="I4" s="2"/>
      <c r="J4" s="2"/>
    </row>
    <row r="5" spans="2:20">
      <c r="B5" s="37" t="s">
        <v>33</v>
      </c>
      <c r="C5" s="37" t="s">
        <v>34</v>
      </c>
      <c r="D5" s="37" t="s">
        <v>35</v>
      </c>
      <c r="E5" s="37" t="s">
        <v>0</v>
      </c>
      <c r="F5" s="37" t="s">
        <v>1</v>
      </c>
      <c r="G5" s="37" t="s">
        <v>2</v>
      </c>
      <c r="H5" s="37" t="s">
        <v>3</v>
      </c>
      <c r="I5" s="37" t="s">
        <v>4</v>
      </c>
      <c r="J5" s="37" t="s">
        <v>5</v>
      </c>
      <c r="M5" s="3" t="s">
        <v>98</v>
      </c>
      <c r="N5" s="3" t="s">
        <v>99</v>
      </c>
      <c r="O5" s="3" t="s">
        <v>102</v>
      </c>
      <c r="P5" s="3" t="s">
        <v>100</v>
      </c>
      <c r="Q5" s="3" t="s">
        <v>101</v>
      </c>
      <c r="R5" s="3" t="s">
        <v>103</v>
      </c>
      <c r="S5" s="3" t="s">
        <v>104</v>
      </c>
      <c r="T5" s="3" t="s">
        <v>105</v>
      </c>
    </row>
    <row r="6" spans="2:20" ht="15.75" thickBot="1">
      <c r="B6" s="38"/>
      <c r="C6" s="38"/>
      <c r="D6" s="38"/>
      <c r="E6" s="38"/>
      <c r="F6" s="38"/>
      <c r="G6" s="38"/>
      <c r="H6" s="38"/>
      <c r="I6" s="38"/>
      <c r="J6" s="38"/>
      <c r="M6">
        <v>334.7</v>
      </c>
      <c r="N6">
        <f>289</f>
        <v>289</v>
      </c>
      <c r="O6">
        <f>(E19+F19+G19)/3</f>
        <v>2.2400000000000002</v>
      </c>
      <c r="P6">
        <f>(((N6)^2)/M6)/SQRT(3)</f>
        <v>144.07192062440018</v>
      </c>
      <c r="Q6">
        <f>SQRT((N6*O6)^2-(M6)^2)</f>
        <v>554.12171911954511</v>
      </c>
      <c r="R6">
        <f>S26*((O6)^2)</f>
        <v>1.4111256606976967</v>
      </c>
      <c r="S6">
        <f>Q6-R6</f>
        <v>552.71059345884737</v>
      </c>
      <c r="T6">
        <f>((N6^2)/S6)/SQRT(3)</f>
        <v>87.244341620488711</v>
      </c>
    </row>
    <row r="7" spans="2:20">
      <c r="B7" s="5">
        <v>21</v>
      </c>
      <c r="C7" s="6">
        <v>22</v>
      </c>
      <c r="D7" s="6">
        <v>21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>
        <v>0</v>
      </c>
      <c r="P7" t="s">
        <v>106</v>
      </c>
      <c r="T7" t="s">
        <v>106</v>
      </c>
    </row>
    <row r="8" spans="2:20">
      <c r="B8" s="8">
        <v>49</v>
      </c>
      <c r="C8" s="4">
        <v>50</v>
      </c>
      <c r="D8" s="4">
        <v>49</v>
      </c>
      <c r="E8" s="4" t="s">
        <v>6</v>
      </c>
      <c r="F8" s="4" t="s">
        <v>6</v>
      </c>
      <c r="G8" s="4" t="s">
        <v>7</v>
      </c>
      <c r="H8" s="4">
        <v>6</v>
      </c>
      <c r="I8" s="4">
        <v>0</v>
      </c>
      <c r="J8" s="9">
        <v>6</v>
      </c>
    </row>
    <row r="9" spans="2:20">
      <c r="B9" s="8">
        <v>80</v>
      </c>
      <c r="C9" s="4">
        <v>81</v>
      </c>
      <c r="D9" s="4">
        <v>80</v>
      </c>
      <c r="E9" s="4" t="s">
        <v>7</v>
      </c>
      <c r="F9" s="4" t="s">
        <v>6</v>
      </c>
      <c r="G9" s="4" t="s">
        <v>9</v>
      </c>
      <c r="H9" s="4">
        <v>6</v>
      </c>
      <c r="I9" s="4">
        <v>6</v>
      </c>
      <c r="J9" s="9">
        <v>12</v>
      </c>
    </row>
    <row r="10" spans="2:20">
      <c r="B10" s="8">
        <v>99</v>
      </c>
      <c r="C10" s="4">
        <v>100</v>
      </c>
      <c r="D10" s="4">
        <v>99</v>
      </c>
      <c r="E10" s="4" t="s">
        <v>9</v>
      </c>
      <c r="F10" s="4" t="s">
        <v>6</v>
      </c>
      <c r="G10" s="4" t="s">
        <v>10</v>
      </c>
      <c r="H10" s="4">
        <v>12</v>
      </c>
      <c r="I10" s="4">
        <v>12</v>
      </c>
      <c r="J10" s="9">
        <v>18</v>
      </c>
    </row>
    <row r="11" spans="2:20">
      <c r="B11" s="8">
        <v>129</v>
      </c>
      <c r="C11" s="4">
        <v>130</v>
      </c>
      <c r="D11" s="4">
        <v>129</v>
      </c>
      <c r="E11" s="4" t="s">
        <v>10</v>
      </c>
      <c r="F11" s="4" t="s">
        <v>9</v>
      </c>
      <c r="G11" s="4" t="s">
        <v>8</v>
      </c>
      <c r="H11" s="4">
        <v>18</v>
      </c>
      <c r="I11" s="4">
        <v>18</v>
      </c>
      <c r="J11" s="9">
        <v>30</v>
      </c>
    </row>
    <row r="12" spans="2:20">
      <c r="B12" s="8">
        <v>150</v>
      </c>
      <c r="C12" s="4">
        <v>150</v>
      </c>
      <c r="D12" s="4">
        <v>150</v>
      </c>
      <c r="E12" s="4" t="s">
        <v>8</v>
      </c>
      <c r="F12" s="4" t="s">
        <v>10</v>
      </c>
      <c r="G12" s="4" t="s">
        <v>12</v>
      </c>
      <c r="H12" s="4">
        <v>24</v>
      </c>
      <c r="I12" s="4">
        <v>24</v>
      </c>
      <c r="J12" s="9">
        <v>42</v>
      </c>
    </row>
    <row r="13" spans="2:20">
      <c r="B13" s="8">
        <v>171</v>
      </c>
      <c r="C13" s="4">
        <v>171</v>
      </c>
      <c r="D13" s="4">
        <v>171</v>
      </c>
      <c r="E13" s="4" t="s">
        <v>13</v>
      </c>
      <c r="F13" s="4" t="s">
        <v>14</v>
      </c>
      <c r="G13" s="4" t="s">
        <v>11</v>
      </c>
      <c r="H13" s="4">
        <v>30</v>
      </c>
      <c r="I13" s="4">
        <v>30</v>
      </c>
      <c r="J13" s="9">
        <v>54</v>
      </c>
    </row>
    <row r="14" spans="2:20">
      <c r="B14" s="8">
        <v>190</v>
      </c>
      <c r="C14" s="4">
        <v>191</v>
      </c>
      <c r="D14" s="4">
        <v>190</v>
      </c>
      <c r="E14" s="4" t="s">
        <v>15</v>
      </c>
      <c r="F14" s="4" t="s">
        <v>8</v>
      </c>
      <c r="G14" s="4" t="s">
        <v>16</v>
      </c>
      <c r="H14" s="4">
        <v>36</v>
      </c>
      <c r="I14" s="4">
        <v>36</v>
      </c>
      <c r="J14" s="9">
        <v>66</v>
      </c>
    </row>
    <row r="15" spans="2:20">
      <c r="B15" s="8">
        <v>213</v>
      </c>
      <c r="C15" s="4">
        <v>214</v>
      </c>
      <c r="D15" s="4">
        <v>213</v>
      </c>
      <c r="E15" s="4" t="s">
        <v>17</v>
      </c>
      <c r="F15" s="4" t="s">
        <v>11</v>
      </c>
      <c r="G15" s="4" t="s">
        <v>18</v>
      </c>
      <c r="H15" s="4">
        <v>42</v>
      </c>
      <c r="I15" s="4">
        <v>48</v>
      </c>
      <c r="J15" s="9">
        <v>78</v>
      </c>
    </row>
    <row r="16" spans="2:20">
      <c r="B16" s="8">
        <v>230</v>
      </c>
      <c r="C16" s="4">
        <v>230</v>
      </c>
      <c r="D16" s="4">
        <v>229</v>
      </c>
      <c r="E16" s="4" t="s">
        <v>19</v>
      </c>
      <c r="F16" s="4" t="s">
        <v>16</v>
      </c>
      <c r="G16" s="4" t="s">
        <v>20</v>
      </c>
      <c r="H16" s="4">
        <v>48</v>
      </c>
      <c r="I16" s="4">
        <v>54</v>
      </c>
      <c r="J16" s="9">
        <v>96</v>
      </c>
    </row>
    <row r="17" spans="2:24">
      <c r="B17" s="8">
        <v>248</v>
      </c>
      <c r="C17" s="4">
        <v>249</v>
      </c>
      <c r="D17" s="4">
        <v>248</v>
      </c>
      <c r="E17" s="4" t="s">
        <v>21</v>
      </c>
      <c r="F17" s="4" t="s">
        <v>18</v>
      </c>
      <c r="G17" s="4" t="s">
        <v>22</v>
      </c>
      <c r="H17" s="4">
        <v>54</v>
      </c>
      <c r="I17" s="4">
        <v>60</v>
      </c>
      <c r="J17" s="9">
        <v>114</v>
      </c>
    </row>
    <row r="18" spans="2:24">
      <c r="B18" s="8">
        <v>272</v>
      </c>
      <c r="C18" s="4">
        <v>272</v>
      </c>
      <c r="D18" s="4">
        <v>270</v>
      </c>
      <c r="E18" s="4" t="s">
        <v>23</v>
      </c>
      <c r="F18" s="4" t="s">
        <v>21</v>
      </c>
      <c r="G18" s="4" t="s">
        <v>24</v>
      </c>
      <c r="H18" s="4">
        <v>60</v>
      </c>
      <c r="I18" s="4">
        <v>72</v>
      </c>
      <c r="J18" s="9">
        <v>150</v>
      </c>
    </row>
    <row r="19" spans="2:24">
      <c r="B19" s="8">
        <v>293</v>
      </c>
      <c r="C19" s="4">
        <v>294</v>
      </c>
      <c r="D19" s="4">
        <v>291</v>
      </c>
      <c r="E19" s="4" t="s">
        <v>25</v>
      </c>
      <c r="F19" s="4" t="s">
        <v>26</v>
      </c>
      <c r="G19" s="4" t="s">
        <v>27</v>
      </c>
      <c r="H19" s="4">
        <v>60</v>
      </c>
      <c r="I19" s="4">
        <v>90</v>
      </c>
      <c r="J19" s="9">
        <v>186</v>
      </c>
    </row>
    <row r="20" spans="2:24">
      <c r="B20" s="8">
        <v>308</v>
      </c>
      <c r="C20" s="4">
        <v>308</v>
      </c>
      <c r="D20" s="4">
        <v>307</v>
      </c>
      <c r="E20" s="4" t="s">
        <v>28</v>
      </c>
      <c r="F20" s="4" t="s">
        <v>29</v>
      </c>
      <c r="G20" s="4" t="s">
        <v>30</v>
      </c>
      <c r="H20" s="4">
        <v>60</v>
      </c>
      <c r="I20" s="4">
        <v>102</v>
      </c>
      <c r="J20" s="9">
        <v>228</v>
      </c>
    </row>
    <row r="21" spans="2:24" ht="15.75" thickBot="1">
      <c r="B21" s="10">
        <v>331</v>
      </c>
      <c r="C21" s="11">
        <v>331</v>
      </c>
      <c r="D21" s="11">
        <v>330</v>
      </c>
      <c r="E21" s="11" t="s">
        <v>31</v>
      </c>
      <c r="F21" s="11" t="s">
        <v>28</v>
      </c>
      <c r="G21" s="11" t="s">
        <v>32</v>
      </c>
      <c r="H21" s="11">
        <v>60</v>
      </c>
      <c r="I21" s="11">
        <v>114</v>
      </c>
      <c r="J21" s="12">
        <v>288</v>
      </c>
    </row>
    <row r="23" spans="2:24">
      <c r="B23" s="3" t="s">
        <v>40</v>
      </c>
    </row>
    <row r="24" spans="2:24" ht="15.75" thickBot="1"/>
    <row r="25" spans="2:24">
      <c r="B25" s="13" t="s">
        <v>33</v>
      </c>
      <c r="C25" s="14" t="s">
        <v>34</v>
      </c>
      <c r="D25" s="14" t="s">
        <v>35</v>
      </c>
      <c r="E25" s="14" t="s">
        <v>0</v>
      </c>
      <c r="F25" s="14" t="s">
        <v>1</v>
      </c>
      <c r="G25" s="14" t="s">
        <v>2</v>
      </c>
      <c r="H25" s="14" t="s">
        <v>3</v>
      </c>
      <c r="I25" s="14" t="s">
        <v>4</v>
      </c>
      <c r="J25" s="15" t="s">
        <v>5</v>
      </c>
      <c r="M25" s="39" t="s">
        <v>88</v>
      </c>
      <c r="N25" s="3" t="s">
        <v>86</v>
      </c>
      <c r="O25" s="3" t="s">
        <v>89</v>
      </c>
      <c r="P25" s="3" t="s">
        <v>87</v>
      </c>
      <c r="Q25" s="3" t="s">
        <v>90</v>
      </c>
      <c r="R25" s="3" t="s">
        <v>92</v>
      </c>
      <c r="S25" s="3" t="s">
        <v>91</v>
      </c>
      <c r="T25" s="3" t="s">
        <v>93</v>
      </c>
      <c r="U25" s="3" t="s">
        <v>94</v>
      </c>
      <c r="V25" s="3" t="s">
        <v>95</v>
      </c>
      <c r="W25" s="3" t="s">
        <v>96</v>
      </c>
      <c r="X25" s="3" t="s">
        <v>97</v>
      </c>
    </row>
    <row r="26" spans="2:24" ht="15.75" thickBot="1">
      <c r="B26" s="10">
        <v>17</v>
      </c>
      <c r="C26" s="11">
        <v>17</v>
      </c>
      <c r="D26" s="11">
        <v>18</v>
      </c>
      <c r="E26" s="11" t="s">
        <v>37</v>
      </c>
      <c r="F26" s="11" t="s">
        <v>38</v>
      </c>
      <c r="G26" s="11" t="s">
        <v>39</v>
      </c>
      <c r="H26" s="11">
        <v>168</v>
      </c>
      <c r="I26" s="11">
        <v>198</v>
      </c>
      <c r="J26" s="12">
        <v>168</v>
      </c>
      <c r="M26">
        <f>((B26+C26+D26)/3)/SQRT(3)</f>
        <v>10.007404665953514</v>
      </c>
      <c r="N26">
        <f>(E26+F26+G26)/3</f>
        <v>24.860000000000003</v>
      </c>
      <c r="O26">
        <f>(H26+I26+J26)/3</f>
        <v>178</v>
      </c>
      <c r="P26">
        <f>SQRT(((M26*N26)^2)-((O26)^2))</f>
        <v>173.80885610134851</v>
      </c>
      <c r="Q26">
        <f>(P26)/(M26*N26)</f>
        <v>0.69863335348636235</v>
      </c>
      <c r="R26">
        <f>M26/N26</f>
        <v>0.40255046926603028</v>
      </c>
      <c r="S26">
        <f>R26*Q26</f>
        <v>0.28123518429083555</v>
      </c>
      <c r="T26">
        <v>0.17299999999999999</v>
      </c>
      <c r="U26">
        <v>0.06</v>
      </c>
      <c r="V26">
        <f>S26*((T26)/(T26+U26))</f>
        <v>0.20881410679104959</v>
      </c>
      <c r="W26">
        <f>S26*((U26)/(U26+T26))</f>
        <v>7.2421077499785977E-2</v>
      </c>
      <c r="X26">
        <f>SQRT(R26^2-S26^2)</f>
        <v>0.2880167554556522</v>
      </c>
    </row>
    <row r="27" spans="2:24">
      <c r="R27">
        <v>0.40300000000000002</v>
      </c>
    </row>
    <row r="28" spans="2:24">
      <c r="B28" s="3" t="s">
        <v>52</v>
      </c>
    </row>
    <row r="29" spans="2:24" ht="15.75" thickBot="1"/>
    <row r="30" spans="2:24" ht="18.75" thickBot="1">
      <c r="B30" s="16" t="s">
        <v>41</v>
      </c>
      <c r="C30" s="17" t="s">
        <v>42</v>
      </c>
      <c r="D30" s="18" t="s">
        <v>43</v>
      </c>
      <c r="E30" s="17" t="s">
        <v>44</v>
      </c>
    </row>
    <row r="31" spans="2:24" ht="18.75" thickBot="1">
      <c r="B31" s="19" t="s">
        <v>45</v>
      </c>
      <c r="C31" s="17" t="s">
        <v>46</v>
      </c>
      <c r="D31" s="20" t="s">
        <v>47</v>
      </c>
      <c r="E31" s="17" t="s">
        <v>48</v>
      </c>
    </row>
    <row r="32" spans="2:24" ht="18.75" thickBot="1">
      <c r="B32" s="19" t="s">
        <v>49</v>
      </c>
      <c r="C32" s="21" t="s">
        <v>46</v>
      </c>
      <c r="D32" s="20" t="s">
        <v>50</v>
      </c>
      <c r="E32" s="21" t="s">
        <v>51</v>
      </c>
    </row>
    <row r="34" spans="2:10">
      <c r="B34" s="3" t="s">
        <v>68</v>
      </c>
    </row>
    <row r="35" spans="2:10" ht="15.75" thickBot="1">
      <c r="B35" s="32" t="s">
        <v>69</v>
      </c>
      <c r="G35" s="3" t="s">
        <v>70</v>
      </c>
    </row>
    <row r="36" spans="2:10" ht="16.5" thickBot="1">
      <c r="B36" s="22" t="s">
        <v>53</v>
      </c>
      <c r="C36" s="23" t="s">
        <v>54</v>
      </c>
      <c r="D36" s="23" t="s">
        <v>55</v>
      </c>
      <c r="E36" s="24"/>
      <c r="F36" s="25"/>
      <c r="G36" s="24" t="s">
        <v>53</v>
      </c>
      <c r="H36" s="23" t="s">
        <v>54</v>
      </c>
      <c r="I36" s="23" t="s">
        <v>55</v>
      </c>
      <c r="J36" s="24"/>
    </row>
    <row r="37" spans="2:10" ht="16.5" thickBot="1">
      <c r="B37" s="26" t="s">
        <v>56</v>
      </c>
      <c r="C37" s="27" t="s">
        <v>57</v>
      </c>
      <c r="D37" s="27">
        <v>1</v>
      </c>
      <c r="E37" s="28"/>
      <c r="F37" s="25"/>
      <c r="G37" s="29" t="s">
        <v>58</v>
      </c>
      <c r="H37" s="30" t="s">
        <v>59</v>
      </c>
      <c r="I37" s="27">
        <v>1</v>
      </c>
      <c r="J37" s="28"/>
    </row>
    <row r="38" spans="2:10" ht="16.5" thickBot="1">
      <c r="B38" s="26" t="s">
        <v>60</v>
      </c>
      <c r="C38" s="27" t="s">
        <v>61</v>
      </c>
      <c r="D38" s="27">
        <v>1</v>
      </c>
      <c r="E38" s="28"/>
      <c r="F38" s="25"/>
      <c r="G38" s="29" t="s">
        <v>62</v>
      </c>
      <c r="H38" s="30" t="s">
        <v>63</v>
      </c>
      <c r="I38" s="27">
        <v>1</v>
      </c>
      <c r="J38" s="28"/>
    </row>
    <row r="39" spans="2:10" ht="16.5" thickBot="1">
      <c r="B39" s="31" t="s">
        <v>64</v>
      </c>
      <c r="C39" s="27" t="s">
        <v>65</v>
      </c>
      <c r="D39" s="27">
        <v>1</v>
      </c>
      <c r="E39" s="28"/>
      <c r="F39" s="25"/>
      <c r="G39" s="28" t="s">
        <v>66</v>
      </c>
      <c r="H39" s="30" t="s">
        <v>67</v>
      </c>
      <c r="I39" s="27">
        <v>1</v>
      </c>
      <c r="J39" s="28"/>
    </row>
    <row r="41" spans="2:10">
      <c r="B41" s="3" t="s">
        <v>85</v>
      </c>
    </row>
    <row r="42" spans="2:10" ht="15.75" thickBot="1"/>
    <row r="43" spans="2:10" ht="16.5" thickBot="1">
      <c r="B43" s="33" t="s">
        <v>71</v>
      </c>
      <c r="C43" s="34" t="s">
        <v>72</v>
      </c>
      <c r="D43" s="34" t="s">
        <v>73</v>
      </c>
      <c r="E43" s="34" t="s">
        <v>74</v>
      </c>
      <c r="F43" s="34" t="s">
        <v>75</v>
      </c>
      <c r="G43" s="34" t="s">
        <v>76</v>
      </c>
      <c r="H43" s="34" t="s">
        <v>77</v>
      </c>
      <c r="I43" s="34" t="s">
        <v>78</v>
      </c>
    </row>
    <row r="44" spans="2:10" ht="32.25" thickBot="1">
      <c r="B44" s="35" t="s">
        <v>79</v>
      </c>
      <c r="C44" s="36" t="s">
        <v>80</v>
      </c>
      <c r="D44" s="36" t="s">
        <v>81</v>
      </c>
      <c r="E44" s="36" t="s">
        <v>82</v>
      </c>
      <c r="F44" s="36" t="s">
        <v>83</v>
      </c>
      <c r="G44" s="36" t="s">
        <v>83</v>
      </c>
      <c r="H44" s="36" t="s">
        <v>84</v>
      </c>
      <c r="I44" s="36" t="s">
        <v>82</v>
      </c>
    </row>
  </sheetData>
  <mergeCells count="9">
    <mergeCell ref="G5:G6"/>
    <mergeCell ref="H5:H6"/>
    <mergeCell ref="I5:I6"/>
    <mergeCell ref="J5:J6"/>
    <mergeCell ref="B5:B6"/>
    <mergeCell ref="C5:C6"/>
    <mergeCell ref="D5:D6"/>
    <mergeCell ref="E5:E6"/>
    <mergeCell ref="F5:F6"/>
  </mergeCells>
  <pageMargins left="0.7" right="0.7" top="0.78740157499999996" bottom="0.78740157499999996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mk</cp:lastModifiedBy>
  <dcterms:created xsi:type="dcterms:W3CDTF">2016-12-14T12:38:54Z</dcterms:created>
  <dcterms:modified xsi:type="dcterms:W3CDTF">2016-12-14T16:35:29Z</dcterms:modified>
</cp:coreProperties>
</file>