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20" windowWidth="23550" windowHeight="10155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B13" i="1"/>
  <c r="B12"/>
  <c r="B15"/>
  <c r="B14"/>
  <c r="B10"/>
  <c r="B11"/>
  <c r="B9"/>
  <c r="B8"/>
  <c r="C15"/>
  <c r="D15"/>
  <c r="E15"/>
  <c r="F15"/>
  <c r="C9"/>
  <c r="C11" s="1"/>
  <c r="D9"/>
  <c r="E9"/>
  <c r="E11" s="1"/>
  <c r="E14" s="1"/>
  <c r="F9"/>
  <c r="G9"/>
  <c r="G11" s="1"/>
  <c r="J9"/>
  <c r="C12"/>
  <c r="D12"/>
  <c r="E12"/>
  <c r="F12"/>
  <c r="D11"/>
  <c r="D13" s="1"/>
  <c r="F11"/>
  <c r="F13" s="1"/>
  <c r="C10"/>
  <c r="D10"/>
  <c r="E10"/>
  <c r="F10"/>
  <c r="G10"/>
  <c r="G12" s="1"/>
  <c r="C8"/>
  <c r="D8"/>
  <c r="E8"/>
  <c r="F8"/>
  <c r="G8"/>
  <c r="J8"/>
  <c r="G14" l="1"/>
  <c r="G15" s="1"/>
  <c r="C13"/>
  <c r="C14"/>
  <c r="D14"/>
  <c r="F14"/>
  <c r="E13"/>
  <c r="G13"/>
</calcChain>
</file>

<file path=xl/sharedStrings.xml><?xml version="1.0" encoding="utf-8"?>
<sst xmlns="http://schemas.openxmlformats.org/spreadsheetml/2006/main" count="24" uniqueCount="24">
  <si>
    <t>I1 [mA]</t>
  </si>
  <si>
    <t>U2 [V]</t>
  </si>
  <si>
    <t>Hmax [A/m]</t>
  </si>
  <si>
    <t>Bmax [T]</t>
  </si>
  <si>
    <t>a [div]</t>
  </si>
  <si>
    <t>b [div]</t>
  </si>
  <si>
    <t>k [div]</t>
  </si>
  <si>
    <t>r [div]</t>
  </si>
  <si>
    <t>S [div^2]</t>
  </si>
  <si>
    <t>mx [A/m/div]</t>
  </si>
  <si>
    <t>my [T/div]</t>
  </si>
  <si>
    <t>Hk [A/m]</t>
  </si>
  <si>
    <t>Br [T]</t>
  </si>
  <si>
    <t>Sn [TA/m]</t>
  </si>
  <si>
    <t>Pfe [W]</t>
  </si>
  <si>
    <t>N1</t>
  </si>
  <si>
    <t>N2</t>
  </si>
  <si>
    <t>a [mm]</t>
  </si>
  <si>
    <t>b [mm]</t>
  </si>
  <si>
    <t>Rsn [Ω]</t>
  </si>
  <si>
    <t>D1 [mm] (lmax)</t>
  </si>
  <si>
    <t>D2 [mm] (lmin)</t>
  </si>
  <si>
    <t>ls [mm]</t>
  </si>
  <si>
    <t>Sž [m^2]</t>
  </si>
</sst>
</file>

<file path=xl/styles.xml><?xml version="1.0" encoding="utf-8"?>
<styleSheet xmlns="http://schemas.openxmlformats.org/spreadsheetml/2006/main">
  <numFmts count="1">
    <numFmt numFmtId="165" formatCode="0.0000"/>
  </numFmts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List1!$A$15</c:f>
              <c:strCache>
                <c:ptCount val="1"/>
                <c:pt idx="0">
                  <c:v>Pfe [W]</c:v>
                </c:pt>
              </c:strCache>
            </c:strRef>
          </c:tx>
          <c:xVal>
            <c:numRef>
              <c:f>List1!$B$1:$G$1</c:f>
              <c:numCache>
                <c:formatCode>0.0000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List1!$B$15:$G$15</c:f>
              <c:numCache>
                <c:formatCode>0.0000</c:formatCode>
                <c:ptCount val="6"/>
                <c:pt idx="0">
                  <c:v>2.238383085771891E-2</c:v>
                </c:pt>
                <c:pt idx="1">
                  <c:v>0.22531942772410102</c:v>
                </c:pt>
                <c:pt idx="2">
                  <c:v>0.47606905157073104</c:v>
                </c:pt>
                <c:pt idx="3">
                  <c:v>0.51423944785430686</c:v>
                </c:pt>
                <c:pt idx="4">
                  <c:v>0.74923310632397044</c:v>
                </c:pt>
                <c:pt idx="5">
                  <c:v>0.99486628761375118</c:v>
                </c:pt>
              </c:numCache>
            </c:numRef>
          </c:yVal>
        </c:ser>
        <c:dLbls/>
        <c:axId val="79910784"/>
        <c:axId val="79925248"/>
      </c:scatterChart>
      <c:valAx>
        <c:axId val="79910784"/>
        <c:scaling>
          <c:orientation val="minMax"/>
          <c:max val="120"/>
          <c:min val="2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I</a:t>
                </a:r>
                <a:r>
                  <a:rPr lang="cs-CZ" baseline="0"/>
                  <a:t> [mA]</a:t>
                </a:r>
                <a:endParaRPr lang="cs-CZ"/>
              </a:p>
            </c:rich>
          </c:tx>
          <c:layout/>
        </c:title>
        <c:numFmt formatCode="0.0000" sourceLinked="1"/>
        <c:tickLblPos val="nextTo"/>
        <c:crossAx val="79925248"/>
        <c:crosses val="autoZero"/>
        <c:crossBetween val="midCat"/>
      </c:valAx>
      <c:valAx>
        <c:axId val="79925248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P</a:t>
                </a:r>
                <a:r>
                  <a:rPr lang="cs-CZ" baseline="-25000"/>
                  <a:t>FE</a:t>
                </a:r>
                <a:r>
                  <a:rPr lang="cs-CZ" baseline="0"/>
                  <a:t> [W]</a:t>
                </a:r>
                <a:endParaRPr lang="cs-CZ"/>
              </a:p>
            </c:rich>
          </c:tx>
          <c:layout/>
        </c:title>
        <c:numFmt formatCode="0.0000" sourceLinked="1"/>
        <c:tickLblPos val="nextTo"/>
        <c:crossAx val="79910784"/>
        <c:crosses val="autoZero"/>
        <c:crossBetween val="midCat"/>
      </c:valAx>
    </c:plotArea>
    <c:plotVisOnly val="1"/>
    <c:dispBlanksAs val="gap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List1!$A$9</c:f>
              <c:strCache>
                <c:ptCount val="1"/>
                <c:pt idx="0">
                  <c:v>Bmax [T]</c:v>
                </c:pt>
              </c:strCache>
            </c:strRef>
          </c:tx>
          <c:xVal>
            <c:numRef>
              <c:f>List1!$B$8:$G$8</c:f>
              <c:numCache>
                <c:formatCode>0.0000</c:formatCode>
                <c:ptCount val="6"/>
                <c:pt idx="0">
                  <c:v>38.569460791993507</c:v>
                </c:pt>
                <c:pt idx="1">
                  <c:v>77.138921583987013</c:v>
                </c:pt>
                <c:pt idx="2">
                  <c:v>115.70838237598052</c:v>
                </c:pt>
                <c:pt idx="3">
                  <c:v>154.27784316797403</c:v>
                </c:pt>
                <c:pt idx="4">
                  <c:v>192.84730395996755</c:v>
                </c:pt>
                <c:pt idx="5">
                  <c:v>231.41676475196104</c:v>
                </c:pt>
              </c:numCache>
            </c:numRef>
          </c:xVal>
          <c:yVal>
            <c:numRef>
              <c:f>List1!$B$9:$G$9</c:f>
              <c:numCache>
                <c:formatCode>0.0000</c:formatCode>
                <c:ptCount val="6"/>
                <c:pt idx="0">
                  <c:v>0.25525525525525522</c:v>
                </c:pt>
                <c:pt idx="1">
                  <c:v>0.93093093093093082</c:v>
                </c:pt>
                <c:pt idx="2">
                  <c:v>1.3813813813813811</c:v>
                </c:pt>
                <c:pt idx="3">
                  <c:v>1.5165165165165162</c:v>
                </c:pt>
                <c:pt idx="4">
                  <c:v>1.6216216216216215</c:v>
                </c:pt>
                <c:pt idx="5">
                  <c:v>1.6366366366366365</c:v>
                </c:pt>
              </c:numCache>
            </c:numRef>
          </c:yVal>
        </c:ser>
        <c:axId val="52716288"/>
        <c:axId val="52714496"/>
      </c:scatterChart>
      <c:valAx>
        <c:axId val="52716288"/>
        <c:scaling>
          <c:orientation val="minMax"/>
          <c:max val="232"/>
          <c:min val="38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H [A/m]</a:t>
                </a:r>
              </a:p>
            </c:rich>
          </c:tx>
          <c:layout/>
        </c:title>
        <c:numFmt formatCode="0.0000" sourceLinked="1"/>
        <c:tickLblPos val="nextTo"/>
        <c:crossAx val="52714496"/>
        <c:crosses val="autoZero"/>
        <c:crossBetween val="midCat"/>
        <c:majorUnit val="30"/>
        <c:minorUnit val="6"/>
      </c:valAx>
      <c:valAx>
        <c:axId val="527144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B [T]</a:t>
                </a:r>
              </a:p>
            </c:rich>
          </c:tx>
          <c:layout/>
        </c:title>
        <c:numFmt formatCode="0.0000" sourceLinked="1"/>
        <c:tickLblPos val="nextTo"/>
        <c:crossAx val="52716288"/>
        <c:crosses val="autoZero"/>
        <c:crossBetween val="midCat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110913</xdr:colOff>
      <xdr:row>0</xdr:row>
      <xdr:rowOff>83678</xdr:rowOff>
    </xdr:from>
    <xdr:to>
      <xdr:col>21</xdr:col>
      <xdr:colOff>171450</xdr:colOff>
      <xdr:row>20</xdr:row>
      <xdr:rowOff>19049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112835</xdr:colOff>
      <xdr:row>20</xdr:row>
      <xdr:rowOff>102577</xdr:rowOff>
    </xdr:from>
    <xdr:to>
      <xdr:col>21</xdr:col>
      <xdr:colOff>523875</xdr:colOff>
      <xdr:row>41</xdr:row>
      <xdr:rowOff>176493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zoomScale="190" zoomScaleNormal="190" workbookViewId="0">
      <selection activeCell="B14" sqref="B14"/>
    </sheetView>
  </sheetViews>
  <sheetFormatPr defaultRowHeight="15"/>
  <cols>
    <col min="1" max="1" width="11.7109375" bestFit="1" customWidth="1"/>
    <col min="2" max="2" width="12.28515625" bestFit="1" customWidth="1"/>
    <col min="9" max="9" width="14.85546875" bestFit="1" customWidth="1"/>
  </cols>
  <sheetData>
    <row r="1" spans="1:10">
      <c r="A1" s="2" t="s">
        <v>0</v>
      </c>
      <c r="B1" s="5">
        <v>20</v>
      </c>
      <c r="C1" s="5">
        <v>40</v>
      </c>
      <c r="D1" s="5">
        <v>60</v>
      </c>
      <c r="E1" s="5">
        <v>80</v>
      </c>
      <c r="F1" s="5">
        <v>100</v>
      </c>
      <c r="G1" s="5">
        <v>120</v>
      </c>
      <c r="H1" s="1"/>
      <c r="I1" s="4" t="s">
        <v>15</v>
      </c>
      <c r="J1" s="3">
        <v>150</v>
      </c>
    </row>
    <row r="2" spans="1:10">
      <c r="A2" s="2" t="s">
        <v>1</v>
      </c>
      <c r="B2" s="5">
        <v>1.7</v>
      </c>
      <c r="C2" s="5">
        <v>6.2</v>
      </c>
      <c r="D2" s="5">
        <v>9.1999999999999993</v>
      </c>
      <c r="E2" s="5">
        <v>10.1</v>
      </c>
      <c r="F2" s="5">
        <v>10.8</v>
      </c>
      <c r="G2" s="5">
        <v>10.9</v>
      </c>
      <c r="H2" s="1"/>
      <c r="I2" s="4" t="s">
        <v>16</v>
      </c>
      <c r="J2" s="3">
        <v>150</v>
      </c>
    </row>
    <row r="3" spans="1:10">
      <c r="A3" s="2" t="s">
        <v>4</v>
      </c>
      <c r="B3" s="5">
        <v>6.74</v>
      </c>
      <c r="C3" s="5">
        <v>6.26</v>
      </c>
      <c r="D3" s="5">
        <v>3.82</v>
      </c>
      <c r="E3" s="5">
        <v>6.02</v>
      </c>
      <c r="F3" s="5">
        <v>7.81</v>
      </c>
      <c r="G3" s="5">
        <v>8.77</v>
      </c>
      <c r="H3" s="1"/>
      <c r="I3" s="4" t="s">
        <v>20</v>
      </c>
      <c r="J3" s="3">
        <v>120</v>
      </c>
    </row>
    <row r="4" spans="1:10">
      <c r="A4" s="2" t="s">
        <v>5</v>
      </c>
      <c r="B4" s="5">
        <v>6.09</v>
      </c>
      <c r="C4" s="5">
        <v>4.59</v>
      </c>
      <c r="D4" s="5">
        <v>6.64</v>
      </c>
      <c r="E4" s="5">
        <v>6.97</v>
      </c>
      <c r="F4" s="5">
        <v>3.88</v>
      </c>
      <c r="G4" s="5">
        <v>4.16</v>
      </c>
      <c r="H4" s="1"/>
      <c r="I4" s="4" t="s">
        <v>21</v>
      </c>
      <c r="J4" s="3">
        <v>100</v>
      </c>
    </row>
    <row r="5" spans="1:10">
      <c r="A5" s="2" t="s">
        <v>6</v>
      </c>
      <c r="B5" s="5">
        <v>2.31</v>
      </c>
      <c r="C5" s="5">
        <v>2.77</v>
      </c>
      <c r="D5" s="5">
        <v>1.46</v>
      </c>
      <c r="E5" s="5">
        <v>1.6</v>
      </c>
      <c r="F5" s="5">
        <v>1.73</v>
      </c>
      <c r="G5" s="5">
        <v>1.92</v>
      </c>
      <c r="H5" s="1"/>
      <c r="I5" s="4" t="s">
        <v>17</v>
      </c>
      <c r="J5" s="3">
        <v>20</v>
      </c>
    </row>
    <row r="6" spans="1:10">
      <c r="A6" s="2" t="s">
        <v>7</v>
      </c>
      <c r="B6" s="5">
        <v>2.0299999999999998</v>
      </c>
      <c r="C6" s="5">
        <v>1.96</v>
      </c>
      <c r="D6" s="5">
        <v>3</v>
      </c>
      <c r="E6" s="5">
        <v>3.21</v>
      </c>
      <c r="F6" s="5">
        <v>1.71</v>
      </c>
      <c r="G6" s="5">
        <v>1.76</v>
      </c>
      <c r="H6" s="1"/>
      <c r="I6" s="4" t="s">
        <v>18</v>
      </c>
      <c r="J6" s="3">
        <v>10</v>
      </c>
    </row>
    <row r="7" spans="1:10">
      <c r="A7" s="2" t="s">
        <v>8</v>
      </c>
      <c r="B7" s="5">
        <v>21.21</v>
      </c>
      <c r="C7" s="5">
        <v>20.49</v>
      </c>
      <c r="D7" s="5">
        <v>17.170000000000002</v>
      </c>
      <c r="E7" s="5">
        <v>20.96</v>
      </c>
      <c r="F7" s="5">
        <v>16.5</v>
      </c>
      <c r="G7" s="5">
        <v>21.78</v>
      </c>
      <c r="H7" s="1"/>
      <c r="I7" s="4" t="s">
        <v>19</v>
      </c>
      <c r="J7" s="3">
        <v>12</v>
      </c>
    </row>
    <row r="8" spans="1:10">
      <c r="A8" s="2" t="s">
        <v>2</v>
      </c>
      <c r="B8" s="5">
        <f>(SQRT(2)*(B1*10^-3)*150)/(110*10^-3)</f>
        <v>38.569460791993507</v>
      </c>
      <c r="C8" s="5">
        <f t="shared" ref="C8:G8" si="0">(SQRT(2)*(C1*10^-3)*150)/(110*10^-3)</f>
        <v>77.138921583987013</v>
      </c>
      <c r="D8" s="5">
        <f t="shared" si="0"/>
        <v>115.70838237598052</v>
      </c>
      <c r="E8" s="5">
        <f t="shared" si="0"/>
        <v>154.27784316797403</v>
      </c>
      <c r="F8" s="5">
        <f t="shared" si="0"/>
        <v>192.84730395996755</v>
      </c>
      <c r="G8" s="5">
        <f t="shared" si="0"/>
        <v>231.41676475196104</v>
      </c>
      <c r="H8" s="1"/>
      <c r="I8" s="4" t="s">
        <v>22</v>
      </c>
      <c r="J8" s="3">
        <f>(J3+J4)/2</f>
        <v>110</v>
      </c>
    </row>
    <row r="9" spans="1:10">
      <c r="A9" s="2" t="s">
        <v>3</v>
      </c>
      <c r="B9" s="5">
        <f>B2/(4.44*(0.0002)*150*50)</f>
        <v>0.25525525525525522</v>
      </c>
      <c r="C9" s="5">
        <f t="shared" ref="C9:G9" si="1">C2/(4.44*(0.0002)*150*50)</f>
        <v>0.93093093093093082</v>
      </c>
      <c r="D9" s="5">
        <f t="shared" si="1"/>
        <v>1.3813813813813811</v>
      </c>
      <c r="E9" s="5">
        <f t="shared" si="1"/>
        <v>1.5165165165165162</v>
      </c>
      <c r="F9" s="5">
        <f t="shared" si="1"/>
        <v>1.6216216216216215</v>
      </c>
      <c r="G9" s="5">
        <f t="shared" si="1"/>
        <v>1.6366366366366365</v>
      </c>
      <c r="H9" s="1"/>
      <c r="I9" s="4" t="s">
        <v>23</v>
      </c>
      <c r="J9" s="3">
        <f>(J5*10^-3)*(J6*10^-3)</f>
        <v>2.0000000000000001E-4</v>
      </c>
    </row>
    <row r="10" spans="1:10">
      <c r="A10" s="2" t="s">
        <v>9</v>
      </c>
      <c r="B10" s="5">
        <f>(2*B8)/B3</f>
        <v>11.444943855190951</v>
      </c>
      <c r="C10" s="5">
        <f t="shared" ref="C10:G10" si="2">(2*C8)/C3</f>
        <v>24.645022870283391</v>
      </c>
      <c r="D10" s="5">
        <f t="shared" si="2"/>
        <v>60.580304908890326</v>
      </c>
      <c r="E10" s="5">
        <f t="shared" si="2"/>
        <v>51.255097397998021</v>
      </c>
      <c r="F10" s="5">
        <f t="shared" si="2"/>
        <v>49.384712921886695</v>
      </c>
      <c r="G10" s="5">
        <f t="shared" si="2"/>
        <v>52.774632782659303</v>
      </c>
      <c r="H10" s="1"/>
      <c r="I10" s="1"/>
      <c r="J10" s="1"/>
    </row>
    <row r="11" spans="1:10">
      <c r="A11" s="2" t="s">
        <v>10</v>
      </c>
      <c r="B11" s="5">
        <f>(2*B9)/B4</f>
        <v>8.3827670034566579E-2</v>
      </c>
      <c r="C11" s="5">
        <f t="shared" ref="C11:G11" si="3">(2*C9)/C4</f>
        <v>0.40563439256249711</v>
      </c>
      <c r="D11" s="5">
        <f t="shared" si="3"/>
        <v>0.41607872933174134</v>
      </c>
      <c r="E11" s="5">
        <f t="shared" si="3"/>
        <v>0.4351553849401768</v>
      </c>
      <c r="F11" s="5">
        <f t="shared" si="3"/>
        <v>0.83588743382557806</v>
      </c>
      <c r="G11" s="5">
        <f t="shared" si="3"/>
        <v>0.7868445368445367</v>
      </c>
      <c r="H11" s="1"/>
      <c r="I11" s="1"/>
      <c r="J11" s="1"/>
    </row>
    <row r="12" spans="1:10">
      <c r="A12" s="2" t="s">
        <v>11</v>
      </c>
      <c r="B12" s="5">
        <f>B10*B5</f>
        <v>26.437820305491098</v>
      </c>
      <c r="C12" s="5">
        <f t="shared" ref="C12:G12" si="4">C10*C5</f>
        <v>68.266713350684995</v>
      </c>
      <c r="D12" s="5">
        <f t="shared" si="4"/>
        <v>88.447245166979869</v>
      </c>
      <c r="E12" s="5">
        <f t="shared" si="4"/>
        <v>82.008155836796846</v>
      </c>
      <c r="F12" s="5">
        <f t="shared" si="4"/>
        <v>85.435553354863984</v>
      </c>
      <c r="G12" s="5">
        <f t="shared" si="4"/>
        <v>101.32729494270586</v>
      </c>
      <c r="H12" s="1"/>
      <c r="I12" s="1"/>
      <c r="J12" s="1"/>
    </row>
    <row r="13" spans="1:10">
      <c r="A13" s="2" t="s">
        <v>12</v>
      </c>
      <c r="B13" s="5">
        <f>B11*B6</f>
        <v>0.17017017017017014</v>
      </c>
      <c r="C13" s="5">
        <f t="shared" ref="C13:G13" si="5">C11*C6</f>
        <v>0.7950434094224943</v>
      </c>
      <c r="D13" s="5">
        <f t="shared" si="5"/>
        <v>1.248236187995224</v>
      </c>
      <c r="E13" s="5">
        <f t="shared" si="5"/>
        <v>1.3968487856579674</v>
      </c>
      <c r="F13" s="5">
        <f t="shared" si="5"/>
        <v>1.4293675118417384</v>
      </c>
      <c r="G13" s="5">
        <f t="shared" si="5"/>
        <v>1.3848463848463846</v>
      </c>
      <c r="H13" s="1"/>
      <c r="I13" s="1"/>
      <c r="J13" s="1"/>
    </row>
    <row r="14" spans="1:10">
      <c r="A14" s="2" t="s">
        <v>13</v>
      </c>
      <c r="B14" s="5">
        <f>B7*B10*B11</f>
        <v>20.348937143380827</v>
      </c>
      <c r="C14" s="5">
        <f t="shared" ref="C14:G14" si="6">C7*C10*C11</f>
        <v>204.83584338554641</v>
      </c>
      <c r="D14" s="5">
        <f t="shared" si="6"/>
        <v>432.79004688248273</v>
      </c>
      <c r="E14" s="5">
        <f t="shared" si="6"/>
        <v>467.49040714027893</v>
      </c>
      <c r="F14" s="5">
        <f t="shared" si="6"/>
        <v>681.12100574906412</v>
      </c>
      <c r="G14" s="5">
        <f t="shared" si="6"/>
        <v>904.42389783068279</v>
      </c>
      <c r="H14" s="1"/>
      <c r="I14" s="1"/>
      <c r="J14" s="1"/>
    </row>
    <row r="15" spans="1:10">
      <c r="A15" s="2" t="s">
        <v>14</v>
      </c>
      <c r="B15" s="5">
        <f>B14*50*(0.0002)*(110*10^-3)</f>
        <v>2.238383085771891E-2</v>
      </c>
      <c r="C15" s="5">
        <f t="shared" ref="C15:G15" si="7">C14*50*(0.0002)*(110*10^-3)</f>
        <v>0.22531942772410102</v>
      </c>
      <c r="D15" s="5">
        <f t="shared" si="7"/>
        <v>0.47606905157073104</v>
      </c>
      <c r="E15" s="5">
        <f t="shared" si="7"/>
        <v>0.51423944785430686</v>
      </c>
      <c r="F15" s="5">
        <f t="shared" si="7"/>
        <v>0.74923310632397044</v>
      </c>
      <c r="G15" s="5">
        <f t="shared" si="7"/>
        <v>0.99486628761375118</v>
      </c>
      <c r="H15" s="1"/>
      <c r="I15" s="1"/>
      <c r="J15" s="1"/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Západočeská Univerzita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KASKA</dc:creator>
  <cp:lastModifiedBy>Kasi</cp:lastModifiedBy>
  <dcterms:created xsi:type="dcterms:W3CDTF">2015-11-26T10:03:42Z</dcterms:created>
  <dcterms:modified xsi:type="dcterms:W3CDTF">2015-12-03T07:24:02Z</dcterms:modified>
</cp:coreProperties>
</file>