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24615" windowHeight="12495"/>
  </bookViews>
  <sheets>
    <sheet name="motor" sheetId="1" r:id="rId1"/>
  </sheets>
  <calcPr calcId="124519"/>
</workbook>
</file>

<file path=xl/calcChain.xml><?xml version="1.0" encoding="utf-8"?>
<calcChain xmlns="http://schemas.openxmlformats.org/spreadsheetml/2006/main">
  <c r="AB4" i="1"/>
  <c r="AC21"/>
  <c r="AC22"/>
  <c r="AC23"/>
  <c r="AC24"/>
  <c r="AC25"/>
  <c r="AC26"/>
  <c r="AC27"/>
  <c r="AC28"/>
  <c r="AC29"/>
  <c r="AC20"/>
  <c r="AC5"/>
  <c r="AC6"/>
  <c r="AC7"/>
  <c r="AC8"/>
  <c r="AC9"/>
  <c r="AC10"/>
  <c r="AC11"/>
  <c r="AC12"/>
  <c r="AC4"/>
  <c r="AD21"/>
  <c r="AD22"/>
  <c r="AD23"/>
  <c r="AD24"/>
  <c r="AD25"/>
  <c r="AD26"/>
  <c r="AD27"/>
  <c r="AD28"/>
  <c r="AD29"/>
  <c r="AD5"/>
  <c r="AD6"/>
  <c r="AD7"/>
  <c r="AD8"/>
  <c r="AD9"/>
  <c r="AD10"/>
  <c r="AD11"/>
  <c r="AD12"/>
  <c r="AD4"/>
  <c r="AD20"/>
  <c r="AB6"/>
  <c r="AB7"/>
  <c r="AB8"/>
  <c r="AB9"/>
  <c r="AB10"/>
  <c r="AB11"/>
  <c r="AB12"/>
  <c r="AB20"/>
  <c r="AB21"/>
  <c r="AB22"/>
  <c r="AB23"/>
  <c r="AB24"/>
  <c r="AB25"/>
  <c r="AB26"/>
  <c r="AB27"/>
  <c r="AB28"/>
  <c r="AB29"/>
  <c r="AA6"/>
  <c r="AA7"/>
  <c r="AA8"/>
  <c r="AA9"/>
  <c r="AA10"/>
  <c r="AA11"/>
  <c r="AA12"/>
  <c r="AA20"/>
  <c r="AA21"/>
  <c r="AA22"/>
  <c r="AA23"/>
  <c r="AA24"/>
  <c r="AA25"/>
  <c r="AA26"/>
  <c r="AA27"/>
  <c r="AA28"/>
  <c r="AA29"/>
  <c r="B40"/>
  <c r="Z6"/>
  <c r="Z7"/>
  <c r="Z8"/>
  <c r="Z9"/>
  <c r="Z10"/>
  <c r="Z11"/>
  <c r="Z12"/>
  <c r="Z20"/>
  <c r="Z21"/>
  <c r="Z22"/>
  <c r="Z23"/>
  <c r="Z24"/>
  <c r="Z25"/>
  <c r="Z26"/>
  <c r="Z27"/>
  <c r="Z28"/>
  <c r="Z29"/>
  <c r="Y6"/>
  <c r="Y7"/>
  <c r="Y8"/>
  <c r="Y9"/>
  <c r="Y10"/>
  <c r="Y11"/>
  <c r="Y12"/>
  <c r="Y20"/>
  <c r="Y21"/>
  <c r="Y22"/>
  <c r="Y23"/>
  <c r="Y24"/>
  <c r="Y25"/>
  <c r="Y26"/>
  <c r="Y27"/>
  <c r="Y28"/>
  <c r="Y29"/>
  <c r="N5"/>
  <c r="N6"/>
  <c r="N7"/>
  <c r="N8"/>
  <c r="N9"/>
  <c r="N10"/>
  <c r="N11"/>
  <c r="N12"/>
  <c r="N20"/>
  <c r="N21"/>
  <c r="N22"/>
  <c r="N23"/>
  <c r="N24"/>
  <c r="N25"/>
  <c r="N26"/>
  <c r="N27"/>
  <c r="N28"/>
  <c r="N29"/>
  <c r="N4"/>
  <c r="O6"/>
  <c r="O7"/>
  <c r="O8"/>
  <c r="O9"/>
  <c r="O10"/>
  <c r="O11"/>
  <c r="O12"/>
  <c r="O20"/>
  <c r="O21"/>
  <c r="O22"/>
  <c r="O23"/>
  <c r="O24"/>
  <c r="O25"/>
  <c r="O26"/>
  <c r="O27"/>
  <c r="O28"/>
  <c r="O29"/>
  <c r="Q20"/>
  <c r="R20"/>
  <c r="S20"/>
  <c r="T20"/>
  <c r="U20"/>
  <c r="V20"/>
  <c r="W20"/>
  <c r="X20"/>
  <c r="Q21"/>
  <c r="R21"/>
  <c r="S21"/>
  <c r="T21"/>
  <c r="U21"/>
  <c r="V21"/>
  <c r="W21"/>
  <c r="X21"/>
  <c r="Q22"/>
  <c r="R22"/>
  <c r="S22"/>
  <c r="T22"/>
  <c r="U22"/>
  <c r="V22"/>
  <c r="W22"/>
  <c r="X22"/>
  <c r="Q23"/>
  <c r="R23"/>
  <c r="S23"/>
  <c r="T23"/>
  <c r="U23"/>
  <c r="V23"/>
  <c r="W23"/>
  <c r="X23"/>
  <c r="Q24"/>
  <c r="R24"/>
  <c r="S24"/>
  <c r="T24"/>
  <c r="U24"/>
  <c r="V24"/>
  <c r="W24"/>
  <c r="X24"/>
  <c r="Q25"/>
  <c r="R25"/>
  <c r="S25"/>
  <c r="T25"/>
  <c r="U25"/>
  <c r="V25"/>
  <c r="W25"/>
  <c r="X25"/>
  <c r="Q26"/>
  <c r="R26"/>
  <c r="S26"/>
  <c r="T26"/>
  <c r="U26"/>
  <c r="V26"/>
  <c r="W26"/>
  <c r="X26"/>
  <c r="Q27"/>
  <c r="R27"/>
  <c r="S27"/>
  <c r="T27"/>
  <c r="U27"/>
  <c r="V27"/>
  <c r="W27"/>
  <c r="X27"/>
  <c r="Q28"/>
  <c r="R28"/>
  <c r="S28"/>
  <c r="T28"/>
  <c r="U28"/>
  <c r="V28"/>
  <c r="W28"/>
  <c r="X28"/>
  <c r="Q29"/>
  <c r="R29"/>
  <c r="S29"/>
  <c r="T29"/>
  <c r="U29"/>
  <c r="V29"/>
  <c r="W29"/>
  <c r="X29"/>
  <c r="P21"/>
  <c r="P22"/>
  <c r="P23"/>
  <c r="P24"/>
  <c r="P25"/>
  <c r="P26"/>
  <c r="P27"/>
  <c r="P28"/>
  <c r="P29"/>
  <c r="P20"/>
  <c r="P5"/>
  <c r="O5" s="1"/>
  <c r="AA5" s="1"/>
  <c r="Q5"/>
  <c r="R5"/>
  <c r="S5"/>
  <c r="T5"/>
  <c r="U5"/>
  <c r="V5"/>
  <c r="W5"/>
  <c r="X5"/>
  <c r="P6"/>
  <c r="Q6"/>
  <c r="R6"/>
  <c r="S6"/>
  <c r="T6"/>
  <c r="U6"/>
  <c r="V6"/>
  <c r="W6"/>
  <c r="X6"/>
  <c r="P7"/>
  <c r="Q7"/>
  <c r="R7"/>
  <c r="S7"/>
  <c r="T7"/>
  <c r="U7"/>
  <c r="V7"/>
  <c r="W7"/>
  <c r="X7"/>
  <c r="P8"/>
  <c r="Q8"/>
  <c r="R8"/>
  <c r="S8"/>
  <c r="T8"/>
  <c r="U8"/>
  <c r="V8"/>
  <c r="W8"/>
  <c r="X8"/>
  <c r="P9"/>
  <c r="Q9"/>
  <c r="R9"/>
  <c r="S9"/>
  <c r="T9"/>
  <c r="U9"/>
  <c r="V9"/>
  <c r="W9"/>
  <c r="X9"/>
  <c r="P10"/>
  <c r="Q10"/>
  <c r="R10"/>
  <c r="S10"/>
  <c r="T10"/>
  <c r="U10"/>
  <c r="V10"/>
  <c r="W10"/>
  <c r="X10"/>
  <c r="P11"/>
  <c r="Q11"/>
  <c r="R11"/>
  <c r="S11"/>
  <c r="T11"/>
  <c r="U11"/>
  <c r="V11"/>
  <c r="W11"/>
  <c r="X11"/>
  <c r="P12"/>
  <c r="Q12"/>
  <c r="R12"/>
  <c r="S12"/>
  <c r="T12"/>
  <c r="U12"/>
  <c r="V12"/>
  <c r="W12"/>
  <c r="X12"/>
  <c r="Q4"/>
  <c r="R4"/>
  <c r="S4"/>
  <c r="T4"/>
  <c r="U4"/>
  <c r="V4"/>
  <c r="Z4" s="1"/>
  <c r="W4"/>
  <c r="X4"/>
  <c r="P4"/>
  <c r="B36"/>
  <c r="Y4" l="1"/>
  <c r="O4"/>
  <c r="AA4" s="1"/>
  <c r="Z5"/>
  <c r="Y5"/>
  <c r="AB5" s="1"/>
</calcChain>
</file>

<file path=xl/sharedStrings.xml><?xml version="1.0" encoding="utf-8"?>
<sst xmlns="http://schemas.openxmlformats.org/spreadsheetml/2006/main" count="68" uniqueCount="42">
  <si>
    <r>
      <t>U</t>
    </r>
    <r>
      <rPr>
        <b/>
        <vertAlign val="subscript"/>
        <sz val="11"/>
        <color theme="1"/>
        <rFont val="Calibri"/>
        <family val="2"/>
        <charset val="238"/>
        <scheme val="minor"/>
      </rPr>
      <t>L1-L2</t>
    </r>
  </si>
  <si>
    <r>
      <t>U</t>
    </r>
    <r>
      <rPr>
        <b/>
        <vertAlign val="subscript"/>
        <sz val="11"/>
        <color theme="1"/>
        <rFont val="Calibri"/>
        <family val="2"/>
        <charset val="238"/>
        <scheme val="minor"/>
      </rPr>
      <t>L2-L3</t>
    </r>
  </si>
  <si>
    <r>
      <t>U</t>
    </r>
    <r>
      <rPr>
        <b/>
        <vertAlign val="subscript"/>
        <sz val="11"/>
        <color theme="1"/>
        <rFont val="Calibri"/>
        <family val="2"/>
        <charset val="238"/>
        <scheme val="minor"/>
      </rPr>
      <t>L3-L1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</si>
  <si>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>L1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</si>
  <si>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>L2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</si>
  <si>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>L3</t>
    </r>
  </si>
  <si>
    <r>
      <t>P</t>
    </r>
    <r>
      <rPr>
        <b/>
        <vertAlign val="subscript"/>
        <sz val="11"/>
        <color theme="1"/>
        <rFont val="Calibri"/>
        <family val="2"/>
        <charset val="238"/>
        <scheme val="minor"/>
      </rPr>
      <t>L1</t>
    </r>
  </si>
  <si>
    <r>
      <t>P</t>
    </r>
    <r>
      <rPr>
        <b/>
        <vertAlign val="subscript"/>
        <sz val="11"/>
        <color theme="1"/>
        <rFont val="Calibri"/>
        <family val="2"/>
        <charset val="238"/>
        <scheme val="minor"/>
      </rPr>
      <t>L2</t>
    </r>
  </si>
  <si>
    <r>
      <t>P</t>
    </r>
    <r>
      <rPr>
        <b/>
        <vertAlign val="subscript"/>
        <sz val="11"/>
        <color theme="1"/>
        <rFont val="Calibri"/>
        <family val="2"/>
        <charset val="238"/>
        <scheme val="minor"/>
      </rPr>
      <t>L3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</si>
  <si>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L1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</si>
  <si>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L2</t>
    </r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</si>
  <si>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L3</t>
    </r>
  </si>
  <si>
    <t>[V]</t>
  </si>
  <si>
    <t>[A]</t>
  </si>
  <si>
    <t>[W]</t>
  </si>
  <si>
    <t>[VAr]</t>
  </si>
  <si>
    <t>Zapojení do hvězdy</t>
  </si>
  <si>
    <t>Zapojení do trojúhelníka</t>
  </si>
  <si>
    <t>konstanta</t>
  </si>
  <si>
    <t>R1 [Ω]</t>
  </si>
  <si>
    <t>R2 [Ω]</t>
  </si>
  <si>
    <t>R3 [Ω]</t>
  </si>
  <si>
    <t>R_prům</t>
  </si>
  <si>
    <t>[-]</t>
  </si>
  <si>
    <r>
      <t>U</t>
    </r>
    <r>
      <rPr>
        <b/>
        <vertAlign val="subscript"/>
        <sz val="11"/>
        <color rgb="FF00B050"/>
        <rFont val="Calibri"/>
        <family val="2"/>
        <charset val="238"/>
        <scheme val="minor"/>
      </rPr>
      <t>0</t>
    </r>
  </si>
  <si>
    <r>
      <t>I</t>
    </r>
    <r>
      <rPr>
        <b/>
        <vertAlign val="subscript"/>
        <sz val="11"/>
        <color rgb="FF00B050"/>
        <rFont val="Calibri"/>
        <family val="2"/>
        <charset val="238"/>
        <scheme val="minor"/>
      </rPr>
      <t>0</t>
    </r>
  </si>
  <si>
    <r>
      <t>I</t>
    </r>
    <r>
      <rPr>
        <b/>
        <vertAlign val="subscript"/>
        <sz val="11"/>
        <color rgb="FF00B050"/>
        <rFont val="Calibri"/>
        <family val="2"/>
        <charset val="238"/>
        <scheme val="minor"/>
      </rPr>
      <t>L1S</t>
    </r>
  </si>
  <si>
    <r>
      <t>I</t>
    </r>
    <r>
      <rPr>
        <b/>
        <vertAlign val="subscript"/>
        <sz val="11"/>
        <color rgb="FF00B050"/>
        <rFont val="Calibri"/>
        <family val="2"/>
        <charset val="238"/>
        <scheme val="minor"/>
      </rPr>
      <t>L2S</t>
    </r>
  </si>
  <si>
    <r>
      <t>I</t>
    </r>
    <r>
      <rPr>
        <b/>
        <vertAlign val="subscript"/>
        <sz val="11"/>
        <color rgb="FF00B050"/>
        <rFont val="Calibri"/>
        <family val="2"/>
        <charset val="238"/>
        <scheme val="minor"/>
      </rPr>
      <t>L3</t>
    </r>
  </si>
  <si>
    <r>
      <t>P</t>
    </r>
    <r>
      <rPr>
        <b/>
        <vertAlign val="subscript"/>
        <sz val="11"/>
        <color rgb="FF00B050"/>
        <rFont val="Calibri"/>
        <family val="2"/>
        <charset val="238"/>
        <scheme val="minor"/>
      </rPr>
      <t>L1</t>
    </r>
  </si>
  <si>
    <r>
      <t>P</t>
    </r>
    <r>
      <rPr>
        <b/>
        <vertAlign val="subscript"/>
        <sz val="11"/>
        <color rgb="FF00B050"/>
        <rFont val="Calibri"/>
        <family val="2"/>
        <charset val="238"/>
        <scheme val="minor"/>
      </rPr>
      <t>L2</t>
    </r>
  </si>
  <si>
    <r>
      <t>P</t>
    </r>
    <r>
      <rPr>
        <b/>
        <vertAlign val="subscript"/>
        <sz val="11"/>
        <color rgb="FF00B050"/>
        <rFont val="Calibri"/>
        <family val="2"/>
        <charset val="238"/>
        <scheme val="minor"/>
      </rPr>
      <t>L3</t>
    </r>
  </si>
  <si>
    <r>
      <t>Q</t>
    </r>
    <r>
      <rPr>
        <b/>
        <vertAlign val="subscript"/>
        <sz val="11"/>
        <color rgb="FF00B050"/>
        <rFont val="Calibri"/>
        <family val="2"/>
        <charset val="238"/>
        <scheme val="minor"/>
      </rPr>
      <t>L1</t>
    </r>
  </si>
  <si>
    <r>
      <t>Q</t>
    </r>
    <r>
      <rPr>
        <b/>
        <vertAlign val="subscript"/>
        <sz val="11"/>
        <color rgb="FF00B050"/>
        <rFont val="Calibri"/>
        <family val="2"/>
        <charset val="238"/>
        <scheme val="minor"/>
      </rPr>
      <t>L2</t>
    </r>
  </si>
  <si>
    <r>
      <t>Q</t>
    </r>
    <r>
      <rPr>
        <b/>
        <vertAlign val="subscript"/>
        <sz val="11"/>
        <color rgb="FF00B050"/>
        <rFont val="Calibri"/>
        <family val="2"/>
        <charset val="238"/>
        <scheme val="minor"/>
      </rPr>
      <t>L3</t>
    </r>
  </si>
  <si>
    <r>
      <t>P</t>
    </r>
    <r>
      <rPr>
        <b/>
        <vertAlign val="subscript"/>
        <sz val="11"/>
        <color rgb="FF00B050"/>
        <rFont val="Calibri"/>
        <family val="2"/>
        <charset val="238"/>
        <scheme val="minor"/>
      </rPr>
      <t>0</t>
    </r>
  </si>
  <si>
    <r>
      <t>Q</t>
    </r>
    <r>
      <rPr>
        <b/>
        <vertAlign val="subscript"/>
        <sz val="11"/>
        <color rgb="FF00B050"/>
        <rFont val="Calibri"/>
        <family val="2"/>
        <charset val="238"/>
        <scheme val="minor"/>
      </rPr>
      <t>0</t>
    </r>
  </si>
  <si>
    <r>
      <t>P</t>
    </r>
    <r>
      <rPr>
        <b/>
        <vertAlign val="subscript"/>
        <sz val="11"/>
        <color rgb="FF00B050"/>
        <rFont val="Calibri"/>
        <family val="2"/>
        <charset val="238"/>
        <scheme val="minor"/>
      </rPr>
      <t>J</t>
    </r>
  </si>
  <si>
    <r>
      <t>cos(ϕ</t>
    </r>
    <r>
      <rPr>
        <b/>
        <vertAlign val="subscript"/>
        <sz val="11"/>
        <color rgb="FF00B050"/>
        <rFont val="Calibri"/>
        <family val="2"/>
        <charset val="238"/>
        <scheme val="minor"/>
      </rPr>
      <t>0</t>
    </r>
    <r>
      <rPr>
        <b/>
        <sz val="11"/>
        <color rgb="FF00B050"/>
        <rFont val="Calibri"/>
        <family val="2"/>
        <charset val="238"/>
        <scheme val="minor"/>
      </rPr>
      <t>)</t>
    </r>
  </si>
  <si>
    <r>
      <t>P</t>
    </r>
    <r>
      <rPr>
        <b/>
        <vertAlign val="subscript"/>
        <sz val="11"/>
        <color rgb="FF00B050"/>
        <rFont val="Calibri"/>
        <family val="2"/>
        <charset val="238"/>
        <scheme val="minor"/>
      </rPr>
      <t>Fe</t>
    </r>
  </si>
  <si>
    <r>
      <t>P</t>
    </r>
    <r>
      <rPr>
        <b/>
        <vertAlign val="subscript"/>
        <sz val="11"/>
        <color rgb="FF00B050"/>
        <rFont val="Calibri"/>
        <family val="2"/>
        <charset val="238"/>
        <scheme val="minor"/>
      </rPr>
      <t>Fe+m</t>
    </r>
  </si>
  <si>
    <t>Pm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</si>
</sst>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vertAlign val="subscript"/>
      <sz val="11"/>
      <color rgb="FF00B05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2" fontId="16" fillId="0" borderId="10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/>
    <xf numFmtId="0" fontId="0" fillId="0" borderId="0" xfId="0" applyBorder="1"/>
    <xf numFmtId="2" fontId="16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6" fillId="0" borderId="11" xfId="0" applyFont="1" applyBorder="1" applyAlignment="1"/>
    <xf numFmtId="2" fontId="0" fillId="0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/>
    <xf numFmtId="2" fontId="0" fillId="0" borderId="10" xfId="0" applyNumberFormat="1" applyBorder="1"/>
    <xf numFmtId="2" fontId="19" fillId="0" borderId="10" xfId="0" applyNumberFormat="1" applyFont="1" applyBorder="1" applyAlignment="1">
      <alignment horizontal="center"/>
    </xf>
    <xf numFmtId="2" fontId="19" fillId="0" borderId="10" xfId="0" applyNumberFormat="1" applyFont="1" applyFill="1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2" fontId="19" fillId="0" borderId="12" xfId="0" applyNumberFormat="1" applyFont="1" applyFill="1" applyBorder="1" applyAlignment="1">
      <alignment horizont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U</a:t>
            </a:r>
            <a:r>
              <a:rPr lang="cs-CZ" baseline="-25000"/>
              <a:t>0</a:t>
            </a:r>
            <a:r>
              <a:rPr lang="cs-CZ"/>
              <a:t>=f(I</a:t>
            </a:r>
            <a:r>
              <a:rPr lang="cs-CZ" baseline="-25000"/>
              <a:t>0 </a:t>
            </a:r>
            <a:r>
              <a:rPr lang="cs-CZ" baseline="0"/>
              <a:t>) Hvězda</a:t>
            </a:r>
            <a:r>
              <a:rPr lang="cs-CZ"/>
              <a:t>  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circle"/>
            <c:size val="7"/>
          </c:marker>
          <c:xVal>
            <c:numRef>
              <c:f>motor!$O$4:$O$18</c:f>
              <c:numCache>
                <c:formatCode>0.00</c:formatCode>
                <c:ptCount val="15"/>
                <c:pt idx="0">
                  <c:v>0.86133333333333351</c:v>
                </c:pt>
                <c:pt idx="1">
                  <c:v>0.78799999999999992</c:v>
                </c:pt>
                <c:pt idx="2">
                  <c:v>0.73466666666666669</c:v>
                </c:pt>
                <c:pt idx="3">
                  <c:v>0.67466666666666664</c:v>
                </c:pt>
                <c:pt idx="4">
                  <c:v>0.64133333333333342</c:v>
                </c:pt>
                <c:pt idx="5">
                  <c:v>0.6106666666666668</c:v>
                </c:pt>
                <c:pt idx="6">
                  <c:v>0.58800000000000008</c:v>
                </c:pt>
                <c:pt idx="7">
                  <c:v>0.57199999999999995</c:v>
                </c:pt>
                <c:pt idx="8">
                  <c:v>0.56266666666666665</c:v>
                </c:pt>
              </c:numCache>
            </c:numRef>
          </c:xVal>
          <c:yVal>
            <c:numRef>
              <c:f>motor!$N$4:$N$18</c:f>
              <c:numCache>
                <c:formatCode>0.00</c:formatCode>
                <c:ptCount val="15"/>
                <c:pt idx="0">
                  <c:v>383.66666666666669</c:v>
                </c:pt>
                <c:pt idx="1">
                  <c:v>363.66666666666669</c:v>
                </c:pt>
                <c:pt idx="2">
                  <c:v>346</c:v>
                </c:pt>
                <c:pt idx="3">
                  <c:v>319</c:v>
                </c:pt>
                <c:pt idx="4">
                  <c:v>303.66666666666669</c:v>
                </c:pt>
                <c:pt idx="5">
                  <c:v>284</c:v>
                </c:pt>
                <c:pt idx="6">
                  <c:v>265</c:v>
                </c:pt>
                <c:pt idx="7">
                  <c:v>244</c:v>
                </c:pt>
                <c:pt idx="8">
                  <c:v>213.66666666666666</c:v>
                </c:pt>
              </c:numCache>
            </c:numRef>
          </c:yVal>
        </c:ser>
        <c:axId val="96702848"/>
        <c:axId val="96705152"/>
      </c:scatterChart>
      <c:valAx>
        <c:axId val="96702848"/>
        <c:scaling>
          <c:orientation val="minMax"/>
          <c:max val="0.9"/>
          <c:min val="0.5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I</a:t>
                </a:r>
                <a:r>
                  <a:rPr lang="cs-CZ" baseline="-25000"/>
                  <a:t>0</a:t>
                </a:r>
                <a:r>
                  <a:rPr lang="cs-CZ"/>
                  <a:t> [A]</a:t>
                </a:r>
              </a:p>
            </c:rich>
          </c:tx>
          <c:layout/>
        </c:title>
        <c:numFmt formatCode="0.00" sourceLinked="1"/>
        <c:tickLblPos val="nextTo"/>
        <c:crossAx val="96705152"/>
        <c:crosses val="autoZero"/>
        <c:crossBetween val="midCat"/>
      </c:valAx>
      <c:valAx>
        <c:axId val="96705152"/>
        <c:scaling>
          <c:orientation val="minMax"/>
          <c:max val="400"/>
          <c:min val="2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U</a:t>
                </a:r>
                <a:r>
                  <a:rPr lang="cs-CZ" baseline="-25000"/>
                  <a:t>0</a:t>
                </a:r>
                <a:r>
                  <a:rPr lang="cs-CZ"/>
                  <a:t> [V]</a:t>
                </a:r>
              </a:p>
            </c:rich>
          </c:tx>
          <c:layout/>
        </c:title>
        <c:numFmt formatCode="0.00" sourceLinked="1"/>
        <c:tickLblPos val="nextTo"/>
        <c:crossAx val="96702848"/>
        <c:crosses val="autoZero"/>
        <c:crossBetween val="midCat"/>
        <c:majorUnit val="40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 sz="1800" b="1" i="0" u="none" strike="noStrike" baseline="0"/>
              <a:t>cos(</a:t>
            </a:r>
            <a:r>
              <a:rPr lang="el-GR" sz="1800" b="1" i="0" u="none" strike="noStrike" baseline="0"/>
              <a:t>ϕ</a:t>
            </a:r>
            <a:r>
              <a:rPr lang="el-GR" sz="1800" b="1" i="0" u="none" strike="noStrike" baseline="-25000"/>
              <a:t>0</a:t>
            </a:r>
            <a:r>
              <a:rPr lang="el-GR" sz="1800" b="1" i="0" u="none" strike="noStrike" baseline="0"/>
              <a:t>)</a:t>
            </a:r>
            <a:r>
              <a:rPr lang="cs-CZ"/>
              <a:t>=f(U</a:t>
            </a:r>
            <a:r>
              <a:rPr lang="cs-CZ" baseline="-25000"/>
              <a:t>0</a:t>
            </a:r>
            <a:r>
              <a:rPr lang="cs-CZ"/>
              <a:t>) Trojúhelník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motor!$N$20:$N$33</c:f>
              <c:numCache>
                <c:formatCode>0.00</c:formatCode>
                <c:ptCount val="14"/>
                <c:pt idx="0">
                  <c:v>231</c:v>
                </c:pt>
                <c:pt idx="1">
                  <c:v>231.33333333333334</c:v>
                </c:pt>
                <c:pt idx="2">
                  <c:v>210.33333333333334</c:v>
                </c:pt>
                <c:pt idx="3">
                  <c:v>196.33333333333334</c:v>
                </c:pt>
                <c:pt idx="4">
                  <c:v>190</c:v>
                </c:pt>
                <c:pt idx="5">
                  <c:v>175.66666666666666</c:v>
                </c:pt>
                <c:pt idx="6">
                  <c:v>166</c:v>
                </c:pt>
                <c:pt idx="7">
                  <c:v>156</c:v>
                </c:pt>
                <c:pt idx="8">
                  <c:v>144.66666666666666</c:v>
                </c:pt>
                <c:pt idx="9">
                  <c:v>134.66666666666666</c:v>
                </c:pt>
              </c:numCache>
            </c:numRef>
          </c:xVal>
          <c:yVal>
            <c:numRef>
              <c:f>motor!$AD$20:$AD$32</c:f>
              <c:numCache>
                <c:formatCode>0.00</c:formatCode>
                <c:ptCount val="13"/>
                <c:pt idx="0">
                  <c:v>8.3303791987203696E-2</c:v>
                </c:pt>
                <c:pt idx="1">
                  <c:v>7.9069258780211982E-2</c:v>
                </c:pt>
                <c:pt idx="2">
                  <c:v>0.10281785223938728</c:v>
                </c:pt>
                <c:pt idx="3">
                  <c:v>0.11289413063416465</c:v>
                </c:pt>
                <c:pt idx="4">
                  <c:v>0.11877189027981533</c:v>
                </c:pt>
                <c:pt idx="5">
                  <c:v>0.13047408228190568</c:v>
                </c:pt>
                <c:pt idx="6">
                  <c:v>0.13949759873888171</c:v>
                </c:pt>
                <c:pt idx="7">
                  <c:v>0.15058429888010877</c:v>
                </c:pt>
                <c:pt idx="8">
                  <c:v>0.16279400883134751</c:v>
                </c:pt>
                <c:pt idx="9">
                  <c:v>0.17233299500859026</c:v>
                </c:pt>
              </c:numCache>
            </c:numRef>
          </c:yVal>
        </c:ser>
        <c:axId val="100010624"/>
        <c:axId val="100029568"/>
      </c:scatterChart>
      <c:valAx>
        <c:axId val="100010624"/>
        <c:scaling>
          <c:orientation val="minMax"/>
          <c:max val="245"/>
          <c:min val="12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</a:t>
                </a:r>
                <a:r>
                  <a:rPr lang="cs-CZ" baseline="-25000"/>
                  <a:t>0</a:t>
                </a:r>
                <a:r>
                  <a:rPr lang="cs-CZ"/>
                  <a:t> [V]</a:t>
                </a:r>
              </a:p>
            </c:rich>
          </c:tx>
          <c:layout/>
        </c:title>
        <c:numFmt formatCode="0.00" sourceLinked="1"/>
        <c:tickLblPos val="nextTo"/>
        <c:crossAx val="100029568"/>
        <c:crosses val="autoZero"/>
        <c:crossBetween val="midCat"/>
        <c:majorUnit val="25"/>
      </c:valAx>
      <c:valAx>
        <c:axId val="100029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000" b="1" i="0" baseline="0"/>
                  <a:t>cos(</a:t>
                </a:r>
                <a:r>
                  <a:rPr lang="el-GR" sz="1000" b="1" i="0" baseline="0"/>
                  <a:t>ϕ</a:t>
                </a:r>
                <a:r>
                  <a:rPr lang="el-GR" sz="1000" b="1" i="0" baseline="-25000"/>
                  <a:t>0</a:t>
                </a:r>
                <a:r>
                  <a:rPr lang="el-GR" sz="1000" b="1" i="0" baseline="0"/>
                  <a:t>)</a:t>
                </a:r>
                <a:r>
                  <a:rPr lang="cs-CZ" sz="1000" b="1" i="0" baseline="0"/>
                  <a:t> [-]</a:t>
                </a:r>
                <a:endParaRPr lang="cs-CZ" sz="1000"/>
              </a:p>
            </c:rich>
          </c:tx>
          <c:layout/>
        </c:title>
        <c:numFmt formatCode="0.00" sourceLinked="1"/>
        <c:tickLblPos val="nextTo"/>
        <c:crossAx val="100010624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P=f(U</a:t>
            </a:r>
            <a:r>
              <a:rPr lang="cs-CZ" baseline="-25000"/>
              <a:t>0</a:t>
            </a:r>
            <a:r>
              <a:rPr lang="cs-CZ"/>
              <a:t>) Hvězda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motor!$Y$1</c:f>
              <c:strCache>
                <c:ptCount val="1"/>
                <c:pt idx="0">
                  <c:v>P0</c:v>
                </c:pt>
              </c:strCache>
            </c:strRef>
          </c:tx>
          <c:marker>
            <c:symbol val="circle"/>
            <c:size val="5"/>
          </c:marker>
          <c:xVal>
            <c:numRef>
              <c:f>motor!$N$4:$N$18</c:f>
              <c:numCache>
                <c:formatCode>0.00</c:formatCode>
                <c:ptCount val="15"/>
                <c:pt idx="0">
                  <c:v>383.66666666666669</c:v>
                </c:pt>
                <c:pt idx="1">
                  <c:v>363.66666666666669</c:v>
                </c:pt>
                <c:pt idx="2">
                  <c:v>346</c:v>
                </c:pt>
                <c:pt idx="3">
                  <c:v>319</c:v>
                </c:pt>
                <c:pt idx="4">
                  <c:v>303.66666666666669</c:v>
                </c:pt>
                <c:pt idx="5">
                  <c:v>284</c:v>
                </c:pt>
                <c:pt idx="6">
                  <c:v>265</c:v>
                </c:pt>
                <c:pt idx="7">
                  <c:v>244</c:v>
                </c:pt>
                <c:pt idx="8">
                  <c:v>213.66666666666666</c:v>
                </c:pt>
              </c:numCache>
            </c:numRef>
          </c:xVal>
          <c:yVal>
            <c:numRef>
              <c:f>motor!$Y$4:$Y$18</c:f>
              <c:numCache>
                <c:formatCode>0.00</c:formatCode>
                <c:ptCount val="15"/>
                <c:pt idx="0">
                  <c:v>221.60000000000002</c:v>
                </c:pt>
                <c:pt idx="1">
                  <c:v>214.4</c:v>
                </c:pt>
                <c:pt idx="2">
                  <c:v>202.40000000000003</c:v>
                </c:pt>
                <c:pt idx="3">
                  <c:v>194.8</c:v>
                </c:pt>
                <c:pt idx="4">
                  <c:v>189.60000000000002</c:v>
                </c:pt>
                <c:pt idx="5">
                  <c:v>183.60000000000002</c:v>
                </c:pt>
                <c:pt idx="6">
                  <c:v>177.60000000000002</c:v>
                </c:pt>
                <c:pt idx="7">
                  <c:v>172</c:v>
                </c:pt>
                <c:pt idx="8">
                  <c:v>166.00000000000003</c:v>
                </c:pt>
              </c:numCache>
            </c:numRef>
          </c:yVal>
        </c:ser>
        <c:ser>
          <c:idx val="1"/>
          <c:order val="1"/>
          <c:tx>
            <c:strRef>
              <c:f>motor!$AA$1</c:f>
              <c:strCache>
                <c:ptCount val="1"/>
                <c:pt idx="0">
                  <c:v>PJ</c:v>
                </c:pt>
              </c:strCache>
            </c:strRef>
          </c:tx>
          <c:marker>
            <c:symbol val="circle"/>
            <c:size val="5"/>
          </c:marker>
          <c:xVal>
            <c:numRef>
              <c:f>motor!$N$4:$N$18</c:f>
              <c:numCache>
                <c:formatCode>0.00</c:formatCode>
                <c:ptCount val="15"/>
                <c:pt idx="0">
                  <c:v>383.66666666666669</c:v>
                </c:pt>
                <c:pt idx="1">
                  <c:v>363.66666666666669</c:v>
                </c:pt>
                <c:pt idx="2">
                  <c:v>346</c:v>
                </c:pt>
                <c:pt idx="3">
                  <c:v>319</c:v>
                </c:pt>
                <c:pt idx="4">
                  <c:v>303.66666666666669</c:v>
                </c:pt>
                <c:pt idx="5">
                  <c:v>284</c:v>
                </c:pt>
                <c:pt idx="6">
                  <c:v>265</c:v>
                </c:pt>
                <c:pt idx="7">
                  <c:v>244</c:v>
                </c:pt>
                <c:pt idx="8">
                  <c:v>213.66666666666666</c:v>
                </c:pt>
              </c:numCache>
            </c:numRef>
          </c:xVal>
          <c:yVal>
            <c:numRef>
              <c:f>motor!$AA$4:$AA$18</c:f>
              <c:numCache>
                <c:formatCode>0.00</c:formatCode>
                <c:ptCount val="15"/>
                <c:pt idx="0">
                  <c:v>21.78945941333334</c:v>
                </c:pt>
                <c:pt idx="1">
                  <c:v>18.237125279999994</c:v>
                </c:pt>
                <c:pt idx="2">
                  <c:v>15.852020213333333</c:v>
                </c:pt>
                <c:pt idx="3">
                  <c:v>13.368493013333332</c:v>
                </c:pt>
                <c:pt idx="4">
                  <c:v>12.080129013333336</c:v>
                </c:pt>
                <c:pt idx="5">
                  <c:v>10.952477653333338</c:v>
                </c:pt>
                <c:pt idx="6">
                  <c:v>10.154501280000002</c:v>
                </c:pt>
                <c:pt idx="7">
                  <c:v>9.609394079999996</c:v>
                </c:pt>
                <c:pt idx="8">
                  <c:v>9.2983592533333326</c:v>
                </c:pt>
              </c:numCache>
            </c:numRef>
          </c:yVal>
        </c:ser>
        <c:ser>
          <c:idx val="2"/>
          <c:order val="2"/>
          <c:tx>
            <c:strRef>
              <c:f>motor!$AC$1</c:f>
              <c:strCache>
                <c:ptCount val="1"/>
                <c:pt idx="0">
                  <c:v>PFe</c:v>
                </c:pt>
              </c:strCache>
            </c:strRef>
          </c:tx>
          <c:marker>
            <c:symbol val="circle"/>
            <c:size val="5"/>
          </c:marker>
          <c:xVal>
            <c:numRef>
              <c:f>motor!$N$4:$N$18</c:f>
              <c:numCache>
                <c:formatCode>0.00</c:formatCode>
                <c:ptCount val="15"/>
                <c:pt idx="0">
                  <c:v>383.66666666666669</c:v>
                </c:pt>
                <c:pt idx="1">
                  <c:v>363.66666666666669</c:v>
                </c:pt>
                <c:pt idx="2">
                  <c:v>346</c:v>
                </c:pt>
                <c:pt idx="3">
                  <c:v>319</c:v>
                </c:pt>
                <c:pt idx="4">
                  <c:v>303.66666666666669</c:v>
                </c:pt>
                <c:pt idx="5">
                  <c:v>284</c:v>
                </c:pt>
                <c:pt idx="6">
                  <c:v>265</c:v>
                </c:pt>
                <c:pt idx="7">
                  <c:v>244</c:v>
                </c:pt>
                <c:pt idx="8">
                  <c:v>213.66666666666666</c:v>
                </c:pt>
              </c:numCache>
            </c:numRef>
          </c:xVal>
          <c:yVal>
            <c:numRef>
              <c:f>motor!$AC$4:$AC$18</c:f>
              <c:numCache>
                <c:formatCode>0.00</c:formatCode>
                <c:ptCount val="15"/>
                <c:pt idx="0">
                  <c:v>69.010540586666679</c:v>
                </c:pt>
                <c:pt idx="1">
                  <c:v>65.362874720000008</c:v>
                </c:pt>
                <c:pt idx="2">
                  <c:v>55.74797978666669</c:v>
                </c:pt>
                <c:pt idx="3">
                  <c:v>50.631506986666665</c:v>
                </c:pt>
                <c:pt idx="4">
                  <c:v>46.719870986666677</c:v>
                </c:pt>
                <c:pt idx="5">
                  <c:v>41.847522346666665</c:v>
                </c:pt>
                <c:pt idx="6">
                  <c:v>36.645498720000006</c:v>
                </c:pt>
                <c:pt idx="7">
                  <c:v>31.590605920000002</c:v>
                </c:pt>
                <c:pt idx="8">
                  <c:v>25.901640746666686</c:v>
                </c:pt>
              </c:numCache>
            </c:numRef>
          </c:yVal>
        </c:ser>
        <c:ser>
          <c:idx val="3"/>
          <c:order val="3"/>
          <c:tx>
            <c:strRef>
              <c:f>motor!$AE$1</c:f>
              <c:strCache>
                <c:ptCount val="1"/>
                <c:pt idx="0">
                  <c:v>Pm</c:v>
                </c:pt>
              </c:strCache>
            </c:strRef>
          </c:tx>
          <c:marker>
            <c:symbol val="circle"/>
            <c:size val="5"/>
          </c:marker>
          <c:xVal>
            <c:numRef>
              <c:f>motor!$N$4:$N$18</c:f>
              <c:numCache>
                <c:formatCode>0.00</c:formatCode>
                <c:ptCount val="15"/>
                <c:pt idx="0">
                  <c:v>383.66666666666669</c:v>
                </c:pt>
                <c:pt idx="1">
                  <c:v>363.66666666666669</c:v>
                </c:pt>
                <c:pt idx="2">
                  <c:v>346</c:v>
                </c:pt>
                <c:pt idx="3">
                  <c:v>319</c:v>
                </c:pt>
                <c:pt idx="4">
                  <c:v>303.66666666666669</c:v>
                </c:pt>
                <c:pt idx="5">
                  <c:v>284</c:v>
                </c:pt>
                <c:pt idx="6">
                  <c:v>265</c:v>
                </c:pt>
                <c:pt idx="7">
                  <c:v>244</c:v>
                </c:pt>
                <c:pt idx="8">
                  <c:v>213.66666666666666</c:v>
                </c:pt>
              </c:numCache>
            </c:numRef>
          </c:xVal>
          <c:yVal>
            <c:numRef>
              <c:f>motor!$AE$4:$AE$12</c:f>
              <c:numCache>
                <c:formatCode>General</c:formatCode>
                <c:ptCount val="9"/>
                <c:pt idx="0">
                  <c:v>130.80000000000001</c:v>
                </c:pt>
                <c:pt idx="1">
                  <c:v>130.80000000000001</c:v>
                </c:pt>
                <c:pt idx="2">
                  <c:v>130.80000000000001</c:v>
                </c:pt>
                <c:pt idx="3">
                  <c:v>130.80000000000001</c:v>
                </c:pt>
                <c:pt idx="4">
                  <c:v>130.80000000000001</c:v>
                </c:pt>
                <c:pt idx="5">
                  <c:v>130.80000000000001</c:v>
                </c:pt>
                <c:pt idx="6">
                  <c:v>130.80000000000001</c:v>
                </c:pt>
                <c:pt idx="7">
                  <c:v>130.80000000000001</c:v>
                </c:pt>
                <c:pt idx="8">
                  <c:v>130.80000000000001</c:v>
                </c:pt>
              </c:numCache>
            </c:numRef>
          </c:yVal>
        </c:ser>
        <c:axId val="100056064"/>
        <c:axId val="100066432"/>
      </c:scatterChart>
      <c:valAx>
        <c:axId val="100056064"/>
        <c:scaling>
          <c:orientation val="minMax"/>
          <c:max val="400"/>
          <c:min val="2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</a:t>
                </a:r>
                <a:r>
                  <a:rPr lang="cs-CZ" baseline="-25000"/>
                  <a:t>0</a:t>
                </a:r>
                <a:r>
                  <a:rPr lang="cs-CZ"/>
                  <a:t> [V]</a:t>
                </a:r>
              </a:p>
            </c:rich>
          </c:tx>
          <c:layout/>
        </c:title>
        <c:numFmt formatCode="0.00" sourceLinked="1"/>
        <c:tickLblPos val="nextTo"/>
        <c:crossAx val="100066432"/>
        <c:crosses val="autoZero"/>
        <c:crossBetween val="midCat"/>
      </c:valAx>
      <c:valAx>
        <c:axId val="100066432"/>
        <c:scaling>
          <c:orientation val="minMax"/>
          <c:max val="24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 [W]</a:t>
                </a:r>
              </a:p>
            </c:rich>
          </c:tx>
          <c:layout/>
        </c:title>
        <c:numFmt formatCode="0.00" sourceLinked="1"/>
        <c:tickLblPos val="nextTo"/>
        <c:crossAx val="100056064"/>
        <c:crosses val="autoZero"/>
        <c:crossBetween val="midCat"/>
        <c:majorUnit val="40"/>
      </c:valAx>
    </c:plotArea>
    <c:legend>
      <c:legendPos val="r"/>
      <c:legendEntry>
        <c:idx val="-1"/>
        <c:delete val="1"/>
      </c:legendEntry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 sz="1800" b="1" i="0" baseline="0"/>
              <a:t>P=f(U</a:t>
            </a:r>
            <a:r>
              <a:rPr lang="cs-CZ" sz="1800" b="1" i="0" baseline="-25000"/>
              <a:t>0</a:t>
            </a:r>
            <a:r>
              <a:rPr lang="cs-CZ" sz="1800" b="1" i="0" baseline="0"/>
              <a:t>) Trojúhelník</a:t>
            </a:r>
            <a:endParaRPr lang="cs-CZ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motor!$Y$1</c:f>
              <c:strCache>
                <c:ptCount val="1"/>
                <c:pt idx="0">
                  <c:v>P0</c:v>
                </c:pt>
              </c:strCache>
            </c:strRef>
          </c:tx>
          <c:marker>
            <c:symbol val="circle"/>
            <c:size val="5"/>
          </c:marker>
          <c:xVal>
            <c:numRef>
              <c:f>motor!$N$20:$N$33</c:f>
              <c:numCache>
                <c:formatCode>0.00</c:formatCode>
                <c:ptCount val="14"/>
                <c:pt idx="0">
                  <c:v>231</c:v>
                </c:pt>
                <c:pt idx="1">
                  <c:v>231.33333333333334</c:v>
                </c:pt>
                <c:pt idx="2">
                  <c:v>210.33333333333334</c:v>
                </c:pt>
                <c:pt idx="3">
                  <c:v>196.33333333333334</c:v>
                </c:pt>
                <c:pt idx="4">
                  <c:v>190</c:v>
                </c:pt>
                <c:pt idx="5">
                  <c:v>175.66666666666666</c:v>
                </c:pt>
                <c:pt idx="6">
                  <c:v>166</c:v>
                </c:pt>
                <c:pt idx="7">
                  <c:v>156</c:v>
                </c:pt>
                <c:pt idx="8">
                  <c:v>144.66666666666666</c:v>
                </c:pt>
                <c:pt idx="9">
                  <c:v>134.66666666666666</c:v>
                </c:pt>
              </c:numCache>
            </c:numRef>
          </c:xVal>
          <c:yVal>
            <c:numRef>
              <c:f>motor!$Y$20:$Y$33</c:f>
              <c:numCache>
                <c:formatCode>0.00</c:formatCode>
                <c:ptCount val="14"/>
                <c:pt idx="0">
                  <c:v>239.20000000000002</c:v>
                </c:pt>
                <c:pt idx="1">
                  <c:v>220.8</c:v>
                </c:pt>
                <c:pt idx="2">
                  <c:v>225.60000000000002</c:v>
                </c:pt>
                <c:pt idx="3">
                  <c:v>211.20000000000002</c:v>
                </c:pt>
                <c:pt idx="4">
                  <c:v>206.40000000000003</c:v>
                </c:pt>
                <c:pt idx="5">
                  <c:v>197.20000000000005</c:v>
                </c:pt>
                <c:pt idx="6">
                  <c:v>190.4</c:v>
                </c:pt>
                <c:pt idx="7">
                  <c:v>186.8</c:v>
                </c:pt>
                <c:pt idx="8">
                  <c:v>182.40000000000003</c:v>
                </c:pt>
                <c:pt idx="9">
                  <c:v>178.4</c:v>
                </c:pt>
              </c:numCache>
            </c:numRef>
          </c:yVal>
        </c:ser>
        <c:ser>
          <c:idx val="1"/>
          <c:order val="1"/>
          <c:tx>
            <c:strRef>
              <c:f>motor!$AA$1</c:f>
              <c:strCache>
                <c:ptCount val="1"/>
                <c:pt idx="0">
                  <c:v>PJ</c:v>
                </c:pt>
              </c:strCache>
            </c:strRef>
          </c:tx>
          <c:marker>
            <c:symbol val="circle"/>
            <c:size val="5"/>
          </c:marker>
          <c:xVal>
            <c:numRef>
              <c:f>motor!$N$20:$N$33</c:f>
              <c:numCache>
                <c:formatCode>0.00</c:formatCode>
                <c:ptCount val="14"/>
                <c:pt idx="0">
                  <c:v>231</c:v>
                </c:pt>
                <c:pt idx="1">
                  <c:v>231.33333333333334</c:v>
                </c:pt>
                <c:pt idx="2">
                  <c:v>210.33333333333334</c:v>
                </c:pt>
                <c:pt idx="3">
                  <c:v>196.33333333333334</c:v>
                </c:pt>
                <c:pt idx="4">
                  <c:v>190</c:v>
                </c:pt>
                <c:pt idx="5">
                  <c:v>175.66666666666666</c:v>
                </c:pt>
                <c:pt idx="6">
                  <c:v>166</c:v>
                </c:pt>
                <c:pt idx="7">
                  <c:v>156</c:v>
                </c:pt>
                <c:pt idx="8">
                  <c:v>144.66666666666666</c:v>
                </c:pt>
                <c:pt idx="9">
                  <c:v>134.66666666666666</c:v>
                </c:pt>
              </c:numCache>
            </c:numRef>
          </c:xVal>
          <c:yVal>
            <c:numRef>
              <c:f>motor!$AA$20:$AA$33</c:f>
              <c:numCache>
                <c:formatCode>0.00</c:formatCode>
                <c:ptCount val="14"/>
                <c:pt idx="0">
                  <c:v>80.672158453333353</c:v>
                </c:pt>
                <c:pt idx="1">
                  <c:v>73.44306581333332</c:v>
                </c:pt>
                <c:pt idx="2">
                  <c:v>55.070916853333337</c:v>
                </c:pt>
                <c:pt idx="3">
                  <c:v>46.23391461333334</c:v>
                </c:pt>
                <c:pt idx="4">
                  <c:v>42.292799999999993</c:v>
                </c:pt>
                <c:pt idx="5">
                  <c:v>37.458315253333332</c:v>
                </c:pt>
                <c:pt idx="6">
                  <c:v>34.426548053333335</c:v>
                </c:pt>
                <c:pt idx="7">
                  <c:v>32.339320053333324</c:v>
                </c:pt>
                <c:pt idx="8">
                  <c:v>30.636486613333336</c:v>
                </c:pt>
                <c:pt idx="9">
                  <c:v>30.237837813333339</c:v>
                </c:pt>
              </c:numCache>
            </c:numRef>
          </c:yVal>
        </c:ser>
        <c:ser>
          <c:idx val="2"/>
          <c:order val="2"/>
          <c:tx>
            <c:strRef>
              <c:f>motor!$AC$1</c:f>
              <c:strCache>
                <c:ptCount val="1"/>
                <c:pt idx="0">
                  <c:v>PFe</c:v>
                </c:pt>
              </c:strCache>
            </c:strRef>
          </c:tx>
          <c:marker>
            <c:symbol val="circle"/>
            <c:size val="5"/>
          </c:marker>
          <c:xVal>
            <c:numRef>
              <c:f>motor!$N$20:$N$33</c:f>
              <c:numCache>
                <c:formatCode>0.00</c:formatCode>
                <c:ptCount val="14"/>
                <c:pt idx="0">
                  <c:v>231</c:v>
                </c:pt>
                <c:pt idx="1">
                  <c:v>231.33333333333334</c:v>
                </c:pt>
                <c:pt idx="2">
                  <c:v>210.33333333333334</c:v>
                </c:pt>
                <c:pt idx="3">
                  <c:v>196.33333333333334</c:v>
                </c:pt>
                <c:pt idx="4">
                  <c:v>190</c:v>
                </c:pt>
                <c:pt idx="5">
                  <c:v>175.66666666666666</c:v>
                </c:pt>
                <c:pt idx="6">
                  <c:v>166</c:v>
                </c:pt>
                <c:pt idx="7">
                  <c:v>156</c:v>
                </c:pt>
                <c:pt idx="8">
                  <c:v>144.66666666666666</c:v>
                </c:pt>
                <c:pt idx="9">
                  <c:v>134.66666666666666</c:v>
                </c:pt>
              </c:numCache>
            </c:numRef>
          </c:xVal>
          <c:yVal>
            <c:numRef>
              <c:f>motor!$AC$20:$AC$33</c:f>
              <c:numCache>
                <c:formatCode>0.00</c:formatCode>
                <c:ptCount val="14"/>
                <c:pt idx="0">
                  <c:v>30.927841546666656</c:v>
                </c:pt>
                <c:pt idx="1">
                  <c:v>19.756934186666712</c:v>
                </c:pt>
                <c:pt idx="2">
                  <c:v>42.929083146666699</c:v>
                </c:pt>
                <c:pt idx="3">
                  <c:v>37.366085386666697</c:v>
                </c:pt>
                <c:pt idx="4">
                  <c:v>36.50720000000004</c:v>
                </c:pt>
                <c:pt idx="5">
                  <c:v>32.141684746666726</c:v>
                </c:pt>
                <c:pt idx="6">
                  <c:v>28.373451946666677</c:v>
                </c:pt>
                <c:pt idx="7">
                  <c:v>26.860679946666693</c:v>
                </c:pt>
                <c:pt idx="8">
                  <c:v>24.163513386666693</c:v>
                </c:pt>
                <c:pt idx="9">
                  <c:v>20.562162186666683</c:v>
                </c:pt>
              </c:numCache>
            </c:numRef>
          </c:yVal>
        </c:ser>
        <c:ser>
          <c:idx val="3"/>
          <c:order val="3"/>
          <c:tx>
            <c:strRef>
              <c:f>motor!$AE$1</c:f>
              <c:strCache>
                <c:ptCount val="1"/>
                <c:pt idx="0">
                  <c:v>Pm</c:v>
                </c:pt>
              </c:strCache>
            </c:strRef>
          </c:tx>
          <c:marker>
            <c:symbol val="circle"/>
            <c:size val="5"/>
          </c:marker>
          <c:xVal>
            <c:numRef>
              <c:f>motor!$N$20:$N$29</c:f>
              <c:numCache>
                <c:formatCode>0.00</c:formatCode>
                <c:ptCount val="10"/>
                <c:pt idx="0">
                  <c:v>231</c:v>
                </c:pt>
                <c:pt idx="1">
                  <c:v>231.33333333333334</c:v>
                </c:pt>
                <c:pt idx="2">
                  <c:v>210.33333333333334</c:v>
                </c:pt>
                <c:pt idx="3">
                  <c:v>196.33333333333334</c:v>
                </c:pt>
                <c:pt idx="4">
                  <c:v>190</c:v>
                </c:pt>
                <c:pt idx="5">
                  <c:v>175.66666666666666</c:v>
                </c:pt>
                <c:pt idx="6">
                  <c:v>166</c:v>
                </c:pt>
                <c:pt idx="7">
                  <c:v>156</c:v>
                </c:pt>
                <c:pt idx="8">
                  <c:v>144.66666666666666</c:v>
                </c:pt>
                <c:pt idx="9">
                  <c:v>134.66666666666666</c:v>
                </c:pt>
              </c:numCache>
            </c:numRef>
          </c:xVal>
          <c:yVal>
            <c:numRef>
              <c:f>motor!$AE$20:$AE$29</c:f>
              <c:numCache>
                <c:formatCode>General</c:formatCode>
                <c:ptCount val="10"/>
                <c:pt idx="0">
                  <c:v>127.6</c:v>
                </c:pt>
                <c:pt idx="1">
                  <c:v>127.6</c:v>
                </c:pt>
                <c:pt idx="2">
                  <c:v>127.6</c:v>
                </c:pt>
                <c:pt idx="3">
                  <c:v>127.6</c:v>
                </c:pt>
                <c:pt idx="4">
                  <c:v>127.6</c:v>
                </c:pt>
                <c:pt idx="5">
                  <c:v>127.6</c:v>
                </c:pt>
                <c:pt idx="6">
                  <c:v>127.6</c:v>
                </c:pt>
                <c:pt idx="7">
                  <c:v>127.6</c:v>
                </c:pt>
                <c:pt idx="8">
                  <c:v>127.6</c:v>
                </c:pt>
                <c:pt idx="9">
                  <c:v>127.6</c:v>
                </c:pt>
              </c:numCache>
            </c:numRef>
          </c:yVal>
        </c:ser>
        <c:axId val="100122624"/>
        <c:axId val="100124544"/>
      </c:scatterChart>
      <c:valAx>
        <c:axId val="100122624"/>
        <c:scaling>
          <c:orientation val="minMax"/>
          <c:max val="245"/>
          <c:min val="12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</a:t>
                </a:r>
                <a:r>
                  <a:rPr lang="cs-CZ" baseline="-25000"/>
                  <a:t>0</a:t>
                </a:r>
                <a:r>
                  <a:rPr lang="cs-CZ"/>
                  <a:t> [V]</a:t>
                </a:r>
              </a:p>
            </c:rich>
          </c:tx>
          <c:layout/>
        </c:title>
        <c:numFmt formatCode="0.00" sourceLinked="1"/>
        <c:tickLblPos val="nextTo"/>
        <c:crossAx val="100124544"/>
        <c:crosses val="autoZero"/>
        <c:crossBetween val="midCat"/>
        <c:majorUnit val="25"/>
      </c:valAx>
      <c:valAx>
        <c:axId val="100124544"/>
        <c:scaling>
          <c:orientation val="minMax"/>
          <c:max val="24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 [W]</a:t>
                </a:r>
              </a:p>
            </c:rich>
          </c:tx>
          <c:layout/>
        </c:title>
        <c:numFmt formatCode="0.00" sourceLinked="1"/>
        <c:tickLblPos val="nextTo"/>
        <c:crossAx val="100122624"/>
        <c:crosses val="autoZero"/>
        <c:crossBetween val="midCat"/>
        <c:majorUnit val="40"/>
      </c:valAx>
    </c:plotArea>
    <c:legend>
      <c:legendPos val="r"/>
      <c:legendEntry>
        <c:idx val="-1"/>
        <c:delete val="1"/>
      </c:legendEntry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U</a:t>
            </a:r>
            <a:r>
              <a:rPr lang="cs-CZ" baseline="-25000"/>
              <a:t>0</a:t>
            </a:r>
            <a:r>
              <a:rPr lang="cs-CZ"/>
              <a:t>=f(I</a:t>
            </a:r>
            <a:r>
              <a:rPr lang="cs-CZ" baseline="-25000"/>
              <a:t>0</a:t>
            </a:r>
            <a:r>
              <a:rPr lang="cs-CZ"/>
              <a:t>) Trojúhelník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circle"/>
            <c:size val="7"/>
          </c:marker>
          <c:xVal>
            <c:numRef>
              <c:f>motor!$O$20:$O$33</c:f>
              <c:numCache>
                <c:formatCode>0.00</c:formatCode>
                <c:ptCount val="14"/>
                <c:pt idx="0">
                  <c:v>1.6573333333333335</c:v>
                </c:pt>
                <c:pt idx="1">
                  <c:v>1.5813333333333333</c:v>
                </c:pt>
                <c:pt idx="2">
                  <c:v>1.3693333333333335</c:v>
                </c:pt>
                <c:pt idx="3">
                  <c:v>1.2546666666666668</c:v>
                </c:pt>
                <c:pt idx="4">
                  <c:v>1.2</c:v>
                </c:pt>
                <c:pt idx="5">
                  <c:v>1.1293333333333333</c:v>
                </c:pt>
                <c:pt idx="6">
                  <c:v>1.0826666666666667</c:v>
                </c:pt>
                <c:pt idx="7">
                  <c:v>1.0493333333333332</c:v>
                </c:pt>
                <c:pt idx="8">
                  <c:v>1.0213333333333334</c:v>
                </c:pt>
                <c:pt idx="9">
                  <c:v>1.0146666666666668</c:v>
                </c:pt>
              </c:numCache>
            </c:numRef>
          </c:xVal>
          <c:yVal>
            <c:numRef>
              <c:f>motor!$N$20:$N$33</c:f>
              <c:numCache>
                <c:formatCode>0.00</c:formatCode>
                <c:ptCount val="14"/>
                <c:pt idx="0">
                  <c:v>231</c:v>
                </c:pt>
                <c:pt idx="1">
                  <c:v>231.33333333333334</c:v>
                </c:pt>
                <c:pt idx="2">
                  <c:v>210.33333333333334</c:v>
                </c:pt>
                <c:pt idx="3">
                  <c:v>196.33333333333334</c:v>
                </c:pt>
                <c:pt idx="4">
                  <c:v>190</c:v>
                </c:pt>
                <c:pt idx="5">
                  <c:v>175.66666666666666</c:v>
                </c:pt>
                <c:pt idx="6">
                  <c:v>166</c:v>
                </c:pt>
                <c:pt idx="7">
                  <c:v>156</c:v>
                </c:pt>
                <c:pt idx="8">
                  <c:v>144.66666666666666</c:v>
                </c:pt>
                <c:pt idx="9">
                  <c:v>134.66666666666666</c:v>
                </c:pt>
              </c:numCache>
            </c:numRef>
          </c:yVal>
        </c:ser>
        <c:axId val="96803072"/>
        <c:axId val="96821632"/>
      </c:scatterChart>
      <c:valAx>
        <c:axId val="96803072"/>
        <c:scaling>
          <c:orientation val="minMax"/>
          <c:min val="0.9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I</a:t>
                </a:r>
                <a:r>
                  <a:rPr lang="cs-CZ" baseline="-25000"/>
                  <a:t>0</a:t>
                </a:r>
                <a:r>
                  <a:rPr lang="cs-CZ"/>
                  <a:t> [A]</a:t>
                </a:r>
              </a:p>
            </c:rich>
          </c:tx>
          <c:layout/>
        </c:title>
        <c:numFmt formatCode="0.00" sourceLinked="1"/>
        <c:tickLblPos val="nextTo"/>
        <c:crossAx val="96821632"/>
        <c:crosses val="autoZero"/>
        <c:crossBetween val="midCat"/>
      </c:valAx>
      <c:valAx>
        <c:axId val="96821632"/>
        <c:scaling>
          <c:orientation val="minMax"/>
          <c:max val="245"/>
          <c:min val="1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U</a:t>
                </a:r>
                <a:r>
                  <a:rPr lang="cs-CZ" baseline="-25000"/>
                  <a:t>0</a:t>
                </a:r>
                <a:r>
                  <a:rPr lang="cs-CZ"/>
                  <a:t> [V]</a:t>
                </a:r>
              </a:p>
            </c:rich>
          </c:tx>
          <c:layout/>
        </c:title>
        <c:numFmt formatCode="0.00" sourceLinked="1"/>
        <c:tickLblPos val="nextTo"/>
        <c:crossAx val="96803072"/>
        <c:crosses val="autoZero"/>
        <c:crossBetween val="midCat"/>
        <c:majorUnit val="25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P</a:t>
            </a:r>
            <a:r>
              <a:rPr lang="cs-CZ" baseline="-25000"/>
              <a:t>0</a:t>
            </a:r>
            <a:r>
              <a:rPr lang="cs-CZ"/>
              <a:t>=f(U</a:t>
            </a:r>
            <a:r>
              <a:rPr lang="cs-CZ" baseline="-25000"/>
              <a:t>0</a:t>
            </a:r>
            <a:r>
              <a:rPr lang="cs-CZ"/>
              <a:t>) Hvězda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xVal>
            <c:numRef>
              <c:f>motor!$N$4:$N$18</c:f>
              <c:numCache>
                <c:formatCode>0.00</c:formatCode>
                <c:ptCount val="15"/>
                <c:pt idx="0">
                  <c:v>383.66666666666669</c:v>
                </c:pt>
                <c:pt idx="1">
                  <c:v>363.66666666666669</c:v>
                </c:pt>
                <c:pt idx="2">
                  <c:v>346</c:v>
                </c:pt>
                <c:pt idx="3">
                  <c:v>319</c:v>
                </c:pt>
                <c:pt idx="4">
                  <c:v>303.66666666666669</c:v>
                </c:pt>
                <c:pt idx="5">
                  <c:v>284</c:v>
                </c:pt>
                <c:pt idx="6">
                  <c:v>265</c:v>
                </c:pt>
                <c:pt idx="7">
                  <c:v>244</c:v>
                </c:pt>
                <c:pt idx="8">
                  <c:v>213.66666666666666</c:v>
                </c:pt>
              </c:numCache>
            </c:numRef>
          </c:xVal>
          <c:yVal>
            <c:numRef>
              <c:f>motor!$Y$4:$Y$18</c:f>
              <c:numCache>
                <c:formatCode>0.00</c:formatCode>
                <c:ptCount val="15"/>
                <c:pt idx="0">
                  <c:v>221.60000000000002</c:v>
                </c:pt>
                <c:pt idx="1">
                  <c:v>214.4</c:v>
                </c:pt>
                <c:pt idx="2">
                  <c:v>202.40000000000003</c:v>
                </c:pt>
                <c:pt idx="3">
                  <c:v>194.8</c:v>
                </c:pt>
                <c:pt idx="4">
                  <c:v>189.60000000000002</c:v>
                </c:pt>
                <c:pt idx="5">
                  <c:v>183.60000000000002</c:v>
                </c:pt>
                <c:pt idx="6">
                  <c:v>177.60000000000002</c:v>
                </c:pt>
                <c:pt idx="7">
                  <c:v>172</c:v>
                </c:pt>
                <c:pt idx="8">
                  <c:v>166.00000000000003</c:v>
                </c:pt>
              </c:numCache>
            </c:numRef>
          </c:yVal>
        </c:ser>
        <c:axId val="96845184"/>
        <c:axId val="99043200"/>
      </c:scatterChart>
      <c:valAx>
        <c:axId val="96845184"/>
        <c:scaling>
          <c:orientation val="minMax"/>
          <c:max val="400"/>
          <c:min val="2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</a:t>
                </a:r>
                <a:r>
                  <a:rPr lang="cs-CZ" baseline="-25000"/>
                  <a:t>0</a:t>
                </a:r>
                <a:r>
                  <a:rPr lang="cs-CZ"/>
                  <a:t> [V]</a:t>
                </a:r>
              </a:p>
            </c:rich>
          </c:tx>
        </c:title>
        <c:numFmt formatCode="0.00" sourceLinked="1"/>
        <c:tickLblPos val="nextTo"/>
        <c:crossAx val="99043200"/>
        <c:crosses val="autoZero"/>
        <c:crossBetween val="midCat"/>
        <c:majorUnit val="40"/>
      </c:valAx>
      <c:valAx>
        <c:axId val="99043200"/>
        <c:scaling>
          <c:orientation val="minMax"/>
          <c:min val="14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</a:t>
                </a:r>
                <a:r>
                  <a:rPr lang="cs-CZ" baseline="-25000"/>
                  <a:t>0</a:t>
                </a:r>
                <a:r>
                  <a:rPr lang="cs-CZ"/>
                  <a:t> [W]</a:t>
                </a:r>
              </a:p>
            </c:rich>
          </c:tx>
        </c:title>
        <c:numFmt formatCode="0.00" sourceLinked="1"/>
        <c:tickLblPos val="nextTo"/>
        <c:crossAx val="96845184"/>
        <c:crosses val="autoZero"/>
        <c:crossBetween val="midCat"/>
        <c:majorUnit val="20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P</a:t>
            </a:r>
            <a:r>
              <a:rPr lang="cs-CZ" baseline="-25000"/>
              <a:t>0</a:t>
            </a:r>
            <a:r>
              <a:rPr lang="cs-CZ"/>
              <a:t>=f(U</a:t>
            </a:r>
            <a:r>
              <a:rPr lang="cs-CZ" baseline="-25000"/>
              <a:t>0</a:t>
            </a:r>
            <a:r>
              <a:rPr lang="cs-CZ"/>
              <a:t>) Trojúhelník  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xVal>
            <c:numRef>
              <c:f>motor!$N$20:$N$33</c:f>
              <c:numCache>
                <c:formatCode>0.00</c:formatCode>
                <c:ptCount val="14"/>
                <c:pt idx="0">
                  <c:v>231</c:v>
                </c:pt>
                <c:pt idx="1">
                  <c:v>231.33333333333334</c:v>
                </c:pt>
                <c:pt idx="2">
                  <c:v>210.33333333333334</c:v>
                </c:pt>
                <c:pt idx="3">
                  <c:v>196.33333333333334</c:v>
                </c:pt>
                <c:pt idx="4">
                  <c:v>190</c:v>
                </c:pt>
                <c:pt idx="5">
                  <c:v>175.66666666666666</c:v>
                </c:pt>
                <c:pt idx="6">
                  <c:v>166</c:v>
                </c:pt>
                <c:pt idx="7">
                  <c:v>156</c:v>
                </c:pt>
                <c:pt idx="8">
                  <c:v>144.66666666666666</c:v>
                </c:pt>
                <c:pt idx="9">
                  <c:v>134.66666666666666</c:v>
                </c:pt>
              </c:numCache>
            </c:numRef>
          </c:xVal>
          <c:yVal>
            <c:numRef>
              <c:f>motor!$Y$20:$Y$33</c:f>
              <c:numCache>
                <c:formatCode>0.00</c:formatCode>
                <c:ptCount val="14"/>
                <c:pt idx="0">
                  <c:v>239.20000000000002</c:v>
                </c:pt>
                <c:pt idx="1">
                  <c:v>220.8</c:v>
                </c:pt>
                <c:pt idx="2">
                  <c:v>225.60000000000002</c:v>
                </c:pt>
                <c:pt idx="3">
                  <c:v>211.20000000000002</c:v>
                </c:pt>
                <c:pt idx="4">
                  <c:v>206.40000000000003</c:v>
                </c:pt>
                <c:pt idx="5">
                  <c:v>197.20000000000005</c:v>
                </c:pt>
                <c:pt idx="6">
                  <c:v>190.4</c:v>
                </c:pt>
                <c:pt idx="7">
                  <c:v>186.8</c:v>
                </c:pt>
                <c:pt idx="8">
                  <c:v>182.40000000000003</c:v>
                </c:pt>
                <c:pt idx="9">
                  <c:v>178.4</c:v>
                </c:pt>
              </c:numCache>
            </c:numRef>
          </c:yVal>
        </c:ser>
        <c:axId val="99054720"/>
        <c:axId val="99057024"/>
      </c:scatterChart>
      <c:valAx>
        <c:axId val="99054720"/>
        <c:scaling>
          <c:orientation val="minMax"/>
          <c:min val="12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</a:t>
                </a:r>
                <a:r>
                  <a:rPr lang="cs-CZ" baseline="-25000"/>
                  <a:t>0</a:t>
                </a:r>
                <a:r>
                  <a:rPr lang="cs-CZ"/>
                  <a:t> [V]</a:t>
                </a:r>
              </a:p>
            </c:rich>
          </c:tx>
          <c:layout/>
        </c:title>
        <c:numFmt formatCode="0.00" sourceLinked="1"/>
        <c:tickLblPos val="nextTo"/>
        <c:crossAx val="99057024"/>
        <c:crosses val="autoZero"/>
        <c:crossBetween val="midCat"/>
        <c:majorUnit val="25"/>
      </c:valAx>
      <c:valAx>
        <c:axId val="99057024"/>
        <c:scaling>
          <c:orientation val="minMax"/>
          <c:min val="14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</a:t>
                </a:r>
                <a:r>
                  <a:rPr lang="cs-CZ" baseline="-25000"/>
                  <a:t>0</a:t>
                </a:r>
                <a:r>
                  <a:rPr lang="cs-CZ"/>
                  <a:t> [W]</a:t>
                </a:r>
              </a:p>
            </c:rich>
          </c:tx>
          <c:layout/>
        </c:title>
        <c:numFmt formatCode="0.00" sourceLinked="1"/>
        <c:tickLblPos val="nextTo"/>
        <c:crossAx val="99054720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Q</a:t>
            </a:r>
            <a:r>
              <a:rPr lang="cs-CZ" baseline="-25000"/>
              <a:t>0</a:t>
            </a:r>
            <a:r>
              <a:rPr lang="cs-CZ"/>
              <a:t>=f(U</a:t>
            </a:r>
            <a:r>
              <a:rPr lang="cs-CZ" baseline="-25000"/>
              <a:t>0</a:t>
            </a:r>
            <a:r>
              <a:rPr lang="cs-CZ"/>
              <a:t>) Hvězda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motor!$N$4:$N$18</c:f>
              <c:numCache>
                <c:formatCode>0.00</c:formatCode>
                <c:ptCount val="15"/>
                <c:pt idx="0">
                  <c:v>383.66666666666669</c:v>
                </c:pt>
                <c:pt idx="1">
                  <c:v>363.66666666666669</c:v>
                </c:pt>
                <c:pt idx="2">
                  <c:v>346</c:v>
                </c:pt>
                <c:pt idx="3">
                  <c:v>319</c:v>
                </c:pt>
                <c:pt idx="4">
                  <c:v>303.66666666666669</c:v>
                </c:pt>
                <c:pt idx="5">
                  <c:v>284</c:v>
                </c:pt>
                <c:pt idx="6">
                  <c:v>265</c:v>
                </c:pt>
                <c:pt idx="7">
                  <c:v>244</c:v>
                </c:pt>
                <c:pt idx="8">
                  <c:v>213.66666666666666</c:v>
                </c:pt>
              </c:numCache>
            </c:numRef>
          </c:xVal>
          <c:yVal>
            <c:numRef>
              <c:f>motor!$Z$4:$Z$18</c:f>
              <c:numCache>
                <c:formatCode>0.00</c:formatCode>
                <c:ptCount val="15"/>
                <c:pt idx="0">
                  <c:v>538.80000000000007</c:v>
                </c:pt>
                <c:pt idx="1">
                  <c:v>454</c:v>
                </c:pt>
                <c:pt idx="2">
                  <c:v>395.20000000000005</c:v>
                </c:pt>
                <c:pt idx="3">
                  <c:v>315.60000000000002</c:v>
                </c:pt>
                <c:pt idx="4">
                  <c:v>282.39999999999998</c:v>
                </c:pt>
                <c:pt idx="5">
                  <c:v>238.00000000000003</c:v>
                </c:pt>
                <c:pt idx="6">
                  <c:v>202.8</c:v>
                </c:pt>
                <c:pt idx="7">
                  <c:v>168.8</c:v>
                </c:pt>
                <c:pt idx="8">
                  <c:v>125.2</c:v>
                </c:pt>
              </c:numCache>
            </c:numRef>
          </c:yVal>
        </c:ser>
        <c:axId val="99084928"/>
        <c:axId val="99632256"/>
      </c:scatterChart>
      <c:valAx>
        <c:axId val="99084928"/>
        <c:scaling>
          <c:orientation val="minMax"/>
          <c:max val="400"/>
          <c:min val="2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</a:t>
                </a:r>
                <a:r>
                  <a:rPr lang="cs-CZ" baseline="-25000"/>
                  <a:t>0</a:t>
                </a:r>
                <a:r>
                  <a:rPr lang="cs-CZ"/>
                  <a:t> [V]</a:t>
                </a:r>
              </a:p>
            </c:rich>
          </c:tx>
        </c:title>
        <c:numFmt formatCode="0.00" sourceLinked="1"/>
        <c:tickLblPos val="nextTo"/>
        <c:crossAx val="99632256"/>
        <c:crosses val="autoZero"/>
        <c:crossBetween val="midCat"/>
        <c:majorUnit val="40"/>
      </c:valAx>
      <c:valAx>
        <c:axId val="99632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Q</a:t>
                </a:r>
                <a:r>
                  <a:rPr lang="cs-CZ" baseline="-25000"/>
                  <a:t>0</a:t>
                </a:r>
                <a:r>
                  <a:rPr lang="cs-CZ"/>
                  <a:t> [VAr]</a:t>
                </a:r>
              </a:p>
            </c:rich>
          </c:tx>
        </c:title>
        <c:numFmt formatCode="0.00" sourceLinked="1"/>
        <c:tickLblPos val="nextTo"/>
        <c:crossAx val="99084928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Q</a:t>
            </a:r>
            <a:r>
              <a:rPr lang="cs-CZ" baseline="-25000"/>
              <a:t>0</a:t>
            </a:r>
            <a:r>
              <a:rPr lang="cs-CZ"/>
              <a:t>=f(U</a:t>
            </a:r>
            <a:r>
              <a:rPr lang="cs-CZ" baseline="-25000"/>
              <a:t>0</a:t>
            </a:r>
            <a:r>
              <a:rPr lang="cs-CZ"/>
              <a:t>) Trojúhelník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motor!$N$20:$N$33</c:f>
              <c:numCache>
                <c:formatCode>0.00</c:formatCode>
                <c:ptCount val="14"/>
                <c:pt idx="0">
                  <c:v>231</c:v>
                </c:pt>
                <c:pt idx="1">
                  <c:v>231.33333333333334</c:v>
                </c:pt>
                <c:pt idx="2">
                  <c:v>210.33333333333334</c:v>
                </c:pt>
                <c:pt idx="3">
                  <c:v>196.33333333333334</c:v>
                </c:pt>
                <c:pt idx="4">
                  <c:v>190</c:v>
                </c:pt>
                <c:pt idx="5">
                  <c:v>175.66666666666666</c:v>
                </c:pt>
                <c:pt idx="6">
                  <c:v>166</c:v>
                </c:pt>
                <c:pt idx="7">
                  <c:v>156</c:v>
                </c:pt>
                <c:pt idx="8">
                  <c:v>144.66666666666666</c:v>
                </c:pt>
                <c:pt idx="9">
                  <c:v>134.66666666666666</c:v>
                </c:pt>
              </c:numCache>
            </c:numRef>
          </c:xVal>
          <c:yVal>
            <c:numRef>
              <c:f>motor!$Z$20:$Z$33</c:f>
              <c:numCache>
                <c:formatCode>0.00</c:formatCode>
                <c:ptCount val="14"/>
                <c:pt idx="0">
                  <c:v>614.40000000000009</c:v>
                </c:pt>
                <c:pt idx="1">
                  <c:v>485.6</c:v>
                </c:pt>
                <c:pt idx="2">
                  <c:v>428.8</c:v>
                </c:pt>
                <c:pt idx="3">
                  <c:v>357.6</c:v>
                </c:pt>
                <c:pt idx="4">
                  <c:v>328.8</c:v>
                </c:pt>
                <c:pt idx="5">
                  <c:v>272.8</c:v>
                </c:pt>
                <c:pt idx="6">
                  <c:v>236</c:v>
                </c:pt>
                <c:pt idx="7">
                  <c:v>203.2</c:v>
                </c:pt>
                <c:pt idx="8">
                  <c:v>172.8</c:v>
                </c:pt>
                <c:pt idx="9">
                  <c:v>147.20000000000002</c:v>
                </c:pt>
              </c:numCache>
            </c:numRef>
          </c:yVal>
        </c:ser>
        <c:axId val="99672448"/>
        <c:axId val="99674752"/>
      </c:scatterChart>
      <c:valAx>
        <c:axId val="99672448"/>
        <c:scaling>
          <c:orientation val="minMax"/>
          <c:max val="245"/>
          <c:min val="12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</a:t>
                </a:r>
                <a:r>
                  <a:rPr lang="cs-CZ" baseline="-25000"/>
                  <a:t>0</a:t>
                </a:r>
                <a:r>
                  <a:rPr lang="cs-CZ"/>
                  <a:t> [V]</a:t>
                </a:r>
              </a:p>
            </c:rich>
          </c:tx>
          <c:layout/>
        </c:title>
        <c:numFmt formatCode="0.00" sourceLinked="1"/>
        <c:tickLblPos val="nextTo"/>
        <c:crossAx val="99674752"/>
        <c:crosses val="autoZero"/>
        <c:crossBetween val="midCat"/>
        <c:majorUnit val="25"/>
      </c:valAx>
      <c:valAx>
        <c:axId val="99674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Q</a:t>
                </a:r>
                <a:r>
                  <a:rPr lang="cs-CZ" baseline="-25000"/>
                  <a:t>0</a:t>
                </a:r>
                <a:r>
                  <a:rPr lang="cs-CZ"/>
                  <a:t> [VAr]</a:t>
                </a:r>
              </a:p>
            </c:rich>
          </c:tx>
          <c:layout/>
        </c:title>
        <c:numFmt formatCode="0.00" sourceLinked="1"/>
        <c:tickLblPos val="nextTo"/>
        <c:crossAx val="99672448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cos(</a:t>
            </a:r>
            <a:r>
              <a:rPr lang="el-GR"/>
              <a:t>ϕ</a:t>
            </a:r>
            <a:r>
              <a:rPr lang="el-GR" baseline="-25000"/>
              <a:t>0</a:t>
            </a:r>
            <a:r>
              <a:rPr lang="el-GR"/>
              <a:t>)</a:t>
            </a:r>
            <a:r>
              <a:rPr lang="cs-CZ"/>
              <a:t>=f(I</a:t>
            </a:r>
            <a:r>
              <a:rPr lang="cs-CZ" baseline="-25000"/>
              <a:t>0 </a:t>
            </a:r>
            <a:r>
              <a:rPr lang="cs-CZ" baseline="0"/>
              <a:t>) Hvězda</a:t>
            </a:r>
            <a:r>
              <a:rPr lang="cs-CZ"/>
              <a:t>  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motor!$O$4:$O$17</c:f>
              <c:numCache>
                <c:formatCode>0.00</c:formatCode>
                <c:ptCount val="14"/>
                <c:pt idx="0">
                  <c:v>0.86133333333333351</c:v>
                </c:pt>
                <c:pt idx="1">
                  <c:v>0.78799999999999992</c:v>
                </c:pt>
                <c:pt idx="2">
                  <c:v>0.73466666666666669</c:v>
                </c:pt>
                <c:pt idx="3">
                  <c:v>0.67466666666666664</c:v>
                </c:pt>
                <c:pt idx="4">
                  <c:v>0.64133333333333342</c:v>
                </c:pt>
                <c:pt idx="5">
                  <c:v>0.6106666666666668</c:v>
                </c:pt>
                <c:pt idx="6">
                  <c:v>0.58800000000000008</c:v>
                </c:pt>
                <c:pt idx="7">
                  <c:v>0.57199999999999995</c:v>
                </c:pt>
                <c:pt idx="8">
                  <c:v>0.56266666666666665</c:v>
                </c:pt>
              </c:numCache>
            </c:numRef>
          </c:xVal>
          <c:yVal>
            <c:numRef>
              <c:f>motor!$AD$4:$AD$17</c:f>
              <c:numCache>
                <c:formatCode>0.00</c:formatCode>
                <c:ptCount val="14"/>
                <c:pt idx="0">
                  <c:v>8.9385553766945361E-2</c:v>
                </c:pt>
                <c:pt idx="1">
                  <c:v>9.9766927338286446E-2</c:v>
                </c:pt>
                <c:pt idx="2">
                  <c:v>0.10614605733699596</c:v>
                </c:pt>
                <c:pt idx="3">
                  <c:v>0.12069952286039305</c:v>
                </c:pt>
                <c:pt idx="4">
                  <c:v>0.12977910911305418</c:v>
                </c:pt>
                <c:pt idx="5">
                  <c:v>0.14115082118834091</c:v>
                </c:pt>
                <c:pt idx="6">
                  <c:v>0.15195300043949783</c:v>
                </c:pt>
                <c:pt idx="7">
                  <c:v>0.16429246568972355</c:v>
                </c:pt>
                <c:pt idx="8">
                  <c:v>0.18407977214444368</c:v>
                </c:pt>
              </c:numCache>
            </c:numRef>
          </c:yVal>
        </c:ser>
        <c:axId val="99100544"/>
        <c:axId val="99119488"/>
      </c:scatterChart>
      <c:valAx>
        <c:axId val="99100544"/>
        <c:scaling>
          <c:orientation val="minMax"/>
          <c:max val="0.9"/>
          <c:min val="0.5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I</a:t>
                </a:r>
                <a:r>
                  <a:rPr lang="cs-CZ" baseline="-25000"/>
                  <a:t>0</a:t>
                </a:r>
                <a:r>
                  <a:rPr lang="cs-CZ"/>
                  <a:t> [A]</a:t>
                </a:r>
              </a:p>
            </c:rich>
          </c:tx>
          <c:layout/>
        </c:title>
        <c:numFmt formatCode="0.00" sourceLinked="1"/>
        <c:tickLblPos val="nextTo"/>
        <c:crossAx val="99119488"/>
        <c:crosses val="autoZero"/>
        <c:crossBetween val="midCat"/>
      </c:valAx>
      <c:valAx>
        <c:axId val="99119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cos(</a:t>
                </a:r>
                <a:r>
                  <a:rPr lang="el-GR"/>
                  <a:t>ϕ</a:t>
                </a:r>
                <a:r>
                  <a:rPr lang="el-GR" baseline="-25000"/>
                  <a:t>0</a:t>
                </a:r>
                <a:r>
                  <a:rPr lang="el-GR"/>
                  <a:t>)</a:t>
                </a:r>
                <a:r>
                  <a:rPr lang="cs-CZ"/>
                  <a:t> [-]</a:t>
                </a:r>
              </a:p>
            </c:rich>
          </c:tx>
          <c:layout/>
        </c:title>
        <c:numFmt formatCode="0.00" sourceLinked="1"/>
        <c:tickLblPos val="nextTo"/>
        <c:crossAx val="99100544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cos(</a:t>
            </a:r>
            <a:r>
              <a:rPr lang="el-GR"/>
              <a:t>ϕ</a:t>
            </a:r>
            <a:r>
              <a:rPr lang="el-GR" baseline="-25000"/>
              <a:t>0</a:t>
            </a:r>
            <a:r>
              <a:rPr lang="el-GR"/>
              <a:t>)</a:t>
            </a:r>
            <a:r>
              <a:rPr lang="cs-CZ"/>
              <a:t>=f(I</a:t>
            </a:r>
            <a:r>
              <a:rPr lang="cs-CZ" baseline="-25000"/>
              <a:t>0 </a:t>
            </a:r>
            <a:r>
              <a:rPr lang="cs-CZ" baseline="0"/>
              <a:t>) Trojúhelník</a:t>
            </a:r>
            <a:r>
              <a:rPr lang="cs-CZ"/>
              <a:t>  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motor!$O$20:$O$32</c:f>
              <c:numCache>
                <c:formatCode>0.00</c:formatCode>
                <c:ptCount val="13"/>
                <c:pt idx="0">
                  <c:v>1.6573333333333335</c:v>
                </c:pt>
                <c:pt idx="1">
                  <c:v>1.5813333333333333</c:v>
                </c:pt>
                <c:pt idx="2">
                  <c:v>1.3693333333333335</c:v>
                </c:pt>
                <c:pt idx="3">
                  <c:v>1.2546666666666668</c:v>
                </c:pt>
                <c:pt idx="4">
                  <c:v>1.2</c:v>
                </c:pt>
                <c:pt idx="5">
                  <c:v>1.1293333333333333</c:v>
                </c:pt>
                <c:pt idx="6">
                  <c:v>1.0826666666666667</c:v>
                </c:pt>
                <c:pt idx="7">
                  <c:v>1.0493333333333332</c:v>
                </c:pt>
                <c:pt idx="8">
                  <c:v>1.0213333333333334</c:v>
                </c:pt>
                <c:pt idx="9">
                  <c:v>1.0146666666666668</c:v>
                </c:pt>
              </c:numCache>
            </c:numRef>
          </c:xVal>
          <c:yVal>
            <c:numRef>
              <c:f>motor!$AD$20:$AD$32</c:f>
              <c:numCache>
                <c:formatCode>0.00</c:formatCode>
                <c:ptCount val="13"/>
                <c:pt idx="0">
                  <c:v>8.3303791987203696E-2</c:v>
                </c:pt>
                <c:pt idx="1">
                  <c:v>7.9069258780211982E-2</c:v>
                </c:pt>
                <c:pt idx="2">
                  <c:v>0.10281785223938728</c:v>
                </c:pt>
                <c:pt idx="3">
                  <c:v>0.11289413063416465</c:v>
                </c:pt>
                <c:pt idx="4">
                  <c:v>0.11877189027981533</c:v>
                </c:pt>
                <c:pt idx="5">
                  <c:v>0.13047408228190568</c:v>
                </c:pt>
                <c:pt idx="6">
                  <c:v>0.13949759873888171</c:v>
                </c:pt>
                <c:pt idx="7">
                  <c:v>0.15058429888010877</c:v>
                </c:pt>
                <c:pt idx="8">
                  <c:v>0.16279400883134751</c:v>
                </c:pt>
                <c:pt idx="9">
                  <c:v>0.17233299500859026</c:v>
                </c:pt>
              </c:numCache>
            </c:numRef>
          </c:yVal>
        </c:ser>
        <c:axId val="99130752"/>
        <c:axId val="99153792"/>
      </c:scatterChart>
      <c:valAx>
        <c:axId val="99130752"/>
        <c:scaling>
          <c:orientation val="minMax"/>
          <c:max val="1.7"/>
          <c:min val="0.9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I</a:t>
                </a:r>
                <a:r>
                  <a:rPr lang="cs-CZ" baseline="-25000"/>
                  <a:t>0</a:t>
                </a:r>
                <a:r>
                  <a:rPr lang="cs-CZ"/>
                  <a:t> [A]</a:t>
                </a:r>
              </a:p>
            </c:rich>
          </c:tx>
          <c:layout/>
        </c:title>
        <c:numFmt formatCode="0.00" sourceLinked="1"/>
        <c:tickLblPos val="nextTo"/>
        <c:crossAx val="99153792"/>
        <c:crosses val="autoZero"/>
        <c:crossBetween val="midCat"/>
      </c:valAx>
      <c:valAx>
        <c:axId val="99153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cos(</a:t>
                </a:r>
                <a:r>
                  <a:rPr lang="el-GR"/>
                  <a:t>ϕ</a:t>
                </a:r>
                <a:r>
                  <a:rPr lang="el-GR" baseline="-25000"/>
                  <a:t>0</a:t>
                </a:r>
                <a:r>
                  <a:rPr lang="el-GR"/>
                  <a:t>)</a:t>
                </a:r>
                <a:r>
                  <a:rPr lang="cs-CZ"/>
                  <a:t> [-]</a:t>
                </a:r>
              </a:p>
            </c:rich>
          </c:tx>
          <c:layout/>
        </c:title>
        <c:numFmt formatCode="0.00" sourceLinked="1"/>
        <c:tickLblPos val="nextTo"/>
        <c:crossAx val="99130752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 sz="1800" b="1" i="0" u="none" strike="noStrike" baseline="0"/>
              <a:t>cos(</a:t>
            </a:r>
            <a:r>
              <a:rPr lang="el-GR" sz="1800" b="1" i="0" u="none" strike="noStrike" baseline="0"/>
              <a:t>ϕ</a:t>
            </a:r>
            <a:r>
              <a:rPr lang="el-GR" sz="1800" b="1" i="0" u="none" strike="noStrike" baseline="-25000"/>
              <a:t>0</a:t>
            </a:r>
            <a:r>
              <a:rPr lang="el-GR" sz="1800" b="1" i="0" u="none" strike="noStrike" baseline="0"/>
              <a:t>)</a:t>
            </a:r>
            <a:r>
              <a:rPr lang="cs-CZ"/>
              <a:t>=f(U</a:t>
            </a:r>
            <a:r>
              <a:rPr lang="cs-CZ" baseline="-25000"/>
              <a:t>0</a:t>
            </a:r>
            <a:r>
              <a:rPr lang="cs-CZ"/>
              <a:t>) Hvězda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motor!$N$4:$N$18</c:f>
              <c:numCache>
                <c:formatCode>0.00</c:formatCode>
                <c:ptCount val="15"/>
                <c:pt idx="0">
                  <c:v>383.66666666666669</c:v>
                </c:pt>
                <c:pt idx="1">
                  <c:v>363.66666666666669</c:v>
                </c:pt>
                <c:pt idx="2">
                  <c:v>346</c:v>
                </c:pt>
                <c:pt idx="3">
                  <c:v>319</c:v>
                </c:pt>
                <c:pt idx="4">
                  <c:v>303.66666666666669</c:v>
                </c:pt>
                <c:pt idx="5">
                  <c:v>284</c:v>
                </c:pt>
                <c:pt idx="6">
                  <c:v>265</c:v>
                </c:pt>
                <c:pt idx="7">
                  <c:v>244</c:v>
                </c:pt>
                <c:pt idx="8">
                  <c:v>213.66666666666666</c:v>
                </c:pt>
              </c:numCache>
            </c:numRef>
          </c:xVal>
          <c:yVal>
            <c:numRef>
              <c:f>motor!$AD$4:$AD$17</c:f>
              <c:numCache>
                <c:formatCode>0.00</c:formatCode>
                <c:ptCount val="14"/>
                <c:pt idx="0">
                  <c:v>8.9385553766945361E-2</c:v>
                </c:pt>
                <c:pt idx="1">
                  <c:v>9.9766927338286446E-2</c:v>
                </c:pt>
                <c:pt idx="2">
                  <c:v>0.10614605733699596</c:v>
                </c:pt>
                <c:pt idx="3">
                  <c:v>0.12069952286039305</c:v>
                </c:pt>
                <c:pt idx="4">
                  <c:v>0.12977910911305418</c:v>
                </c:pt>
                <c:pt idx="5">
                  <c:v>0.14115082118834091</c:v>
                </c:pt>
                <c:pt idx="6">
                  <c:v>0.15195300043949783</c:v>
                </c:pt>
                <c:pt idx="7">
                  <c:v>0.16429246568972355</c:v>
                </c:pt>
                <c:pt idx="8">
                  <c:v>0.18407977214444368</c:v>
                </c:pt>
              </c:numCache>
            </c:numRef>
          </c:yVal>
        </c:ser>
        <c:axId val="99693696"/>
        <c:axId val="99696000"/>
      </c:scatterChart>
      <c:valAx>
        <c:axId val="99693696"/>
        <c:scaling>
          <c:orientation val="minMax"/>
          <c:max val="400"/>
          <c:min val="2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</a:t>
                </a:r>
                <a:r>
                  <a:rPr lang="cs-CZ" baseline="-25000"/>
                  <a:t>0</a:t>
                </a:r>
                <a:r>
                  <a:rPr lang="cs-CZ"/>
                  <a:t> [V]</a:t>
                </a:r>
              </a:p>
            </c:rich>
          </c:tx>
          <c:layout/>
        </c:title>
        <c:numFmt formatCode="0.00" sourceLinked="1"/>
        <c:tickLblPos val="nextTo"/>
        <c:crossAx val="99696000"/>
        <c:crosses val="autoZero"/>
        <c:crossBetween val="midCat"/>
        <c:majorUnit val="40"/>
      </c:valAx>
      <c:valAx>
        <c:axId val="99696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000" b="1" i="0" baseline="0"/>
                  <a:t>cos(</a:t>
                </a:r>
                <a:r>
                  <a:rPr lang="el-GR" sz="1000" b="1" i="0" baseline="0"/>
                  <a:t>ϕ</a:t>
                </a:r>
                <a:r>
                  <a:rPr lang="el-GR" sz="1000" b="1" i="0" baseline="-25000"/>
                  <a:t>0</a:t>
                </a:r>
                <a:r>
                  <a:rPr lang="el-GR" sz="1000" b="1" i="0" baseline="0"/>
                  <a:t>)</a:t>
                </a:r>
                <a:r>
                  <a:rPr lang="cs-CZ" sz="1000" b="1" i="0" baseline="0"/>
                  <a:t> [-]</a:t>
                </a:r>
                <a:endParaRPr lang="cs-CZ" sz="1000"/>
              </a:p>
            </c:rich>
          </c:tx>
          <c:layout/>
        </c:title>
        <c:numFmt formatCode="0.00" sourceLinked="1"/>
        <c:tickLblPos val="nextTo"/>
        <c:crossAx val="99693696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35</xdr:row>
      <xdr:rowOff>38100</xdr:rowOff>
    </xdr:from>
    <xdr:to>
      <xdr:col>12</xdr:col>
      <xdr:colOff>180975</xdr:colOff>
      <xdr:row>56</xdr:row>
      <xdr:rowOff>57150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21</xdr:col>
      <xdr:colOff>447675</xdr:colOff>
      <xdr:row>56</xdr:row>
      <xdr:rowOff>19050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333375</xdr:colOff>
      <xdr:row>56</xdr:row>
      <xdr:rowOff>152400</xdr:rowOff>
    </xdr:from>
    <xdr:to>
      <xdr:col>12</xdr:col>
      <xdr:colOff>171450</xdr:colOff>
      <xdr:row>77</xdr:row>
      <xdr:rowOff>171450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57</xdr:row>
      <xdr:rowOff>0</xdr:rowOff>
    </xdr:from>
    <xdr:to>
      <xdr:col>21</xdr:col>
      <xdr:colOff>447675</xdr:colOff>
      <xdr:row>78</xdr:row>
      <xdr:rowOff>19050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285750</xdr:colOff>
      <xdr:row>78</xdr:row>
      <xdr:rowOff>133350</xdr:rowOff>
    </xdr:from>
    <xdr:to>
      <xdr:col>12</xdr:col>
      <xdr:colOff>123825</xdr:colOff>
      <xdr:row>99</xdr:row>
      <xdr:rowOff>152400</xdr:rowOff>
    </xdr:to>
    <xdr:graphicFrame macro="">
      <xdr:nvGraphicFramePr>
        <xdr:cNvPr id="8" name="Graf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79</xdr:row>
      <xdr:rowOff>0</xdr:rowOff>
    </xdr:from>
    <xdr:to>
      <xdr:col>21</xdr:col>
      <xdr:colOff>447675</xdr:colOff>
      <xdr:row>100</xdr:row>
      <xdr:rowOff>19050</xdr:rowOff>
    </xdr:to>
    <xdr:graphicFrame macro="">
      <xdr:nvGraphicFramePr>
        <xdr:cNvPr id="9" name="Graf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127908</xdr:colOff>
      <xdr:row>48</xdr:row>
      <xdr:rowOff>40822</xdr:rowOff>
    </xdr:from>
    <xdr:to>
      <xdr:col>30</xdr:col>
      <xdr:colOff>575583</xdr:colOff>
      <xdr:row>69</xdr:row>
      <xdr:rowOff>59872</xdr:rowOff>
    </xdr:to>
    <xdr:graphicFrame macro="">
      <xdr:nvGraphicFramePr>
        <xdr:cNvPr id="13" name="Graf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600075</xdr:colOff>
      <xdr:row>48</xdr:row>
      <xdr:rowOff>95250</xdr:rowOff>
    </xdr:from>
    <xdr:to>
      <xdr:col>39</xdr:col>
      <xdr:colOff>438150</xdr:colOff>
      <xdr:row>69</xdr:row>
      <xdr:rowOff>114300</xdr:rowOff>
    </xdr:to>
    <xdr:graphicFrame macro="">
      <xdr:nvGraphicFramePr>
        <xdr:cNvPr id="14" name="Graf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600075</xdr:colOff>
      <xdr:row>70</xdr:row>
      <xdr:rowOff>76200</xdr:rowOff>
    </xdr:from>
    <xdr:to>
      <xdr:col>30</xdr:col>
      <xdr:colOff>438150</xdr:colOff>
      <xdr:row>91</xdr:row>
      <xdr:rowOff>95250</xdr:rowOff>
    </xdr:to>
    <xdr:graphicFrame macro="">
      <xdr:nvGraphicFramePr>
        <xdr:cNvPr id="15" name="Graf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66675</xdr:colOff>
      <xdr:row>70</xdr:row>
      <xdr:rowOff>85725</xdr:rowOff>
    </xdr:from>
    <xdr:to>
      <xdr:col>39</xdr:col>
      <xdr:colOff>514350</xdr:colOff>
      <xdr:row>91</xdr:row>
      <xdr:rowOff>104775</xdr:rowOff>
    </xdr:to>
    <xdr:graphicFrame macro="">
      <xdr:nvGraphicFramePr>
        <xdr:cNvPr id="16" name="Graf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150625</xdr:colOff>
      <xdr:row>2</xdr:row>
      <xdr:rowOff>7041</xdr:rowOff>
    </xdr:from>
    <xdr:to>
      <xdr:col>43</xdr:col>
      <xdr:colOff>273089</xdr:colOff>
      <xdr:row>27</xdr:row>
      <xdr:rowOff>61469</xdr:rowOff>
    </xdr:to>
    <xdr:graphicFrame macro="">
      <xdr:nvGraphicFramePr>
        <xdr:cNvPr id="17" name="Graf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378929</xdr:colOff>
      <xdr:row>2</xdr:row>
      <xdr:rowOff>57150</xdr:rowOff>
    </xdr:from>
    <xdr:to>
      <xdr:col>55</xdr:col>
      <xdr:colOff>501393</xdr:colOff>
      <xdr:row>27</xdr:row>
      <xdr:rowOff>111578</xdr:rowOff>
    </xdr:to>
    <xdr:graphicFrame macro="">
      <xdr:nvGraphicFramePr>
        <xdr:cNvPr id="18" name="Graf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0"/>
  <sheetViews>
    <sheetView tabSelected="1" topLeftCell="Z1" zoomScale="85" zoomScaleNormal="85" workbookViewId="0">
      <selection activeCell="AR31" sqref="AR31"/>
    </sheetView>
  </sheetViews>
  <sheetFormatPr defaultRowHeight="15"/>
  <sheetData>
    <row r="1" spans="1:31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/>
      <c r="N1" s="12" t="s">
        <v>24</v>
      </c>
      <c r="O1" s="13" t="s">
        <v>25</v>
      </c>
      <c r="P1" s="12" t="s">
        <v>26</v>
      </c>
      <c r="Q1" s="12" t="s">
        <v>27</v>
      </c>
      <c r="R1" s="12" t="s">
        <v>28</v>
      </c>
      <c r="S1" s="12" t="s">
        <v>29</v>
      </c>
      <c r="T1" s="12" t="s">
        <v>30</v>
      </c>
      <c r="U1" s="12" t="s">
        <v>31</v>
      </c>
      <c r="V1" s="12" t="s">
        <v>32</v>
      </c>
      <c r="W1" s="12" t="s">
        <v>33</v>
      </c>
      <c r="X1" s="12" t="s">
        <v>34</v>
      </c>
      <c r="Y1" s="13" t="s">
        <v>35</v>
      </c>
      <c r="Z1" s="13" t="s">
        <v>36</v>
      </c>
      <c r="AA1" s="13" t="s">
        <v>37</v>
      </c>
      <c r="AB1" s="13" t="s">
        <v>40</v>
      </c>
      <c r="AC1" s="13" t="s">
        <v>39</v>
      </c>
      <c r="AD1" s="13" t="s">
        <v>38</v>
      </c>
      <c r="AE1" s="17" t="s">
        <v>41</v>
      </c>
    </row>
    <row r="2" spans="1:31">
      <c r="A2" s="2" t="s">
        <v>12</v>
      </c>
      <c r="B2" s="2" t="s">
        <v>12</v>
      </c>
      <c r="C2" s="2" t="s">
        <v>12</v>
      </c>
      <c r="D2" s="2" t="s">
        <v>13</v>
      </c>
      <c r="E2" s="2" t="s">
        <v>13</v>
      </c>
      <c r="F2" s="2" t="s">
        <v>13</v>
      </c>
      <c r="G2" s="2" t="s">
        <v>14</v>
      </c>
      <c r="H2" s="2" t="s">
        <v>14</v>
      </c>
      <c r="I2" s="2" t="s">
        <v>14</v>
      </c>
      <c r="J2" s="2" t="s">
        <v>15</v>
      </c>
      <c r="K2" s="2" t="s">
        <v>15</v>
      </c>
      <c r="L2" s="2" t="s">
        <v>15</v>
      </c>
      <c r="M2" s="6"/>
      <c r="N2" s="2" t="s">
        <v>12</v>
      </c>
      <c r="O2" s="8" t="s">
        <v>13</v>
      </c>
      <c r="P2" s="2" t="s">
        <v>13</v>
      </c>
      <c r="Q2" s="2" t="s">
        <v>13</v>
      </c>
      <c r="R2" s="2" t="s">
        <v>13</v>
      </c>
      <c r="S2" s="2" t="s">
        <v>14</v>
      </c>
      <c r="T2" s="2" t="s">
        <v>14</v>
      </c>
      <c r="U2" s="2" t="s">
        <v>14</v>
      </c>
      <c r="V2" s="2" t="s">
        <v>15</v>
      </c>
      <c r="W2" s="2" t="s">
        <v>15</v>
      </c>
      <c r="X2" s="2" t="s">
        <v>15</v>
      </c>
      <c r="Y2" s="2" t="s">
        <v>14</v>
      </c>
      <c r="Z2" s="2" t="s">
        <v>15</v>
      </c>
      <c r="AA2" s="2" t="s">
        <v>14</v>
      </c>
      <c r="AB2" s="2" t="s">
        <v>14</v>
      </c>
      <c r="AC2" s="2" t="s">
        <v>14</v>
      </c>
      <c r="AD2" s="8" t="s">
        <v>23</v>
      </c>
    </row>
    <row r="3" spans="1:31">
      <c r="A3" s="15" t="s">
        <v>16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7"/>
      <c r="N3" s="15" t="s">
        <v>16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3"/>
      <c r="Z3" s="3"/>
      <c r="AA3" s="3"/>
      <c r="AB3" s="3"/>
      <c r="AC3" s="3"/>
      <c r="AD3" s="9"/>
    </row>
    <row r="4" spans="1:31">
      <c r="A4" s="2">
        <v>385</v>
      </c>
      <c r="B4" s="2">
        <v>384</v>
      </c>
      <c r="C4" s="2">
        <v>382</v>
      </c>
      <c r="D4" s="2">
        <v>2.2200000000000002</v>
      </c>
      <c r="E4" s="2">
        <v>2.1</v>
      </c>
      <c r="F4" s="2">
        <v>2.14</v>
      </c>
      <c r="G4" s="2">
        <v>197</v>
      </c>
      <c r="H4" s="2">
        <v>190</v>
      </c>
      <c r="I4" s="2">
        <v>167</v>
      </c>
      <c r="J4" s="2">
        <v>463</v>
      </c>
      <c r="K4" s="2">
        <v>434</v>
      </c>
      <c r="L4" s="2">
        <v>450</v>
      </c>
      <c r="M4" s="4"/>
      <c r="N4" s="2">
        <f>(A4+B4+C4)/3</f>
        <v>383.66666666666669</v>
      </c>
      <c r="O4" s="2">
        <f>(P4+Q4+R4)/3</f>
        <v>0.86133333333333351</v>
      </c>
      <c r="P4" s="2">
        <f>D4*(2/5)</f>
        <v>0.88800000000000012</v>
      </c>
      <c r="Q4" s="2">
        <f t="shared" ref="Q4:X4" si="0">E4*(2/5)</f>
        <v>0.84000000000000008</v>
      </c>
      <c r="R4" s="2">
        <f t="shared" si="0"/>
        <v>0.85600000000000009</v>
      </c>
      <c r="S4" s="2">
        <f t="shared" si="0"/>
        <v>78.800000000000011</v>
      </c>
      <c r="T4" s="2">
        <f t="shared" si="0"/>
        <v>76</v>
      </c>
      <c r="U4" s="2">
        <f t="shared" si="0"/>
        <v>66.8</v>
      </c>
      <c r="V4" s="2">
        <f t="shared" si="0"/>
        <v>185.20000000000002</v>
      </c>
      <c r="W4" s="2">
        <f t="shared" si="0"/>
        <v>173.60000000000002</v>
      </c>
      <c r="X4" s="2">
        <f t="shared" si="0"/>
        <v>180</v>
      </c>
      <c r="Y4" s="2">
        <f>(S4+T4+U4)</f>
        <v>221.60000000000002</v>
      </c>
      <c r="Z4" s="2">
        <f>(V4+W4+X4)</f>
        <v>538.80000000000007</v>
      </c>
      <c r="AA4" s="2">
        <f>3*9.79*(O4^2)</f>
        <v>21.78945941333334</v>
      </c>
      <c r="AB4" s="2">
        <f>Y4-AA4</f>
        <v>199.81054058666669</v>
      </c>
      <c r="AC4" s="2">
        <f>AB4-130.8</f>
        <v>69.010540586666679</v>
      </c>
      <c r="AD4" s="2">
        <f>((S4/(A4*D4))+(T4/(B4*E4))+(U4/(C4*F4)))/3</f>
        <v>8.9385553766945361E-2</v>
      </c>
      <c r="AE4">
        <v>130.80000000000001</v>
      </c>
    </row>
    <row r="5" spans="1:31">
      <c r="A5" s="2">
        <v>365</v>
      </c>
      <c r="B5" s="2">
        <v>364</v>
      </c>
      <c r="C5" s="2">
        <v>362</v>
      </c>
      <c r="D5" s="2">
        <v>2.04</v>
      </c>
      <c r="E5" s="2">
        <v>1.92</v>
      </c>
      <c r="F5" s="2">
        <v>1.95</v>
      </c>
      <c r="G5" s="2">
        <v>186</v>
      </c>
      <c r="H5" s="2">
        <v>185</v>
      </c>
      <c r="I5" s="2">
        <v>165</v>
      </c>
      <c r="J5" s="2">
        <v>390</v>
      </c>
      <c r="K5" s="2">
        <v>364</v>
      </c>
      <c r="L5" s="2">
        <v>381</v>
      </c>
      <c r="M5" s="4"/>
      <c r="N5" s="2">
        <f t="shared" ref="N5:N29" si="1">(A5+B5+C5)/3</f>
        <v>363.66666666666669</v>
      </c>
      <c r="O5" s="2">
        <f t="shared" ref="O5:O29" si="2">(P5+Q5+R5)/3</f>
        <v>0.78799999999999992</v>
      </c>
      <c r="P5" s="2">
        <f t="shared" ref="P5:P12" si="3">D5*(2/5)</f>
        <v>0.81600000000000006</v>
      </c>
      <c r="Q5" s="2">
        <f t="shared" ref="Q5:Q12" si="4">E5*(2/5)</f>
        <v>0.76800000000000002</v>
      </c>
      <c r="R5" s="2">
        <f t="shared" ref="R5:R12" si="5">F5*(2/5)</f>
        <v>0.78</v>
      </c>
      <c r="S5" s="2">
        <f t="shared" ref="S5:S12" si="6">G5*(2/5)</f>
        <v>74.400000000000006</v>
      </c>
      <c r="T5" s="2">
        <f t="shared" ref="T5:T12" si="7">H5*(2/5)</f>
        <v>74</v>
      </c>
      <c r="U5" s="2">
        <f t="shared" ref="U5:U12" si="8">I5*(2/5)</f>
        <v>66</v>
      </c>
      <c r="V5" s="2">
        <f t="shared" ref="V5:V12" si="9">J5*(2/5)</f>
        <v>156</v>
      </c>
      <c r="W5" s="2">
        <f t="shared" ref="W5:W12" si="10">K5*(2/5)</f>
        <v>145.6</v>
      </c>
      <c r="X5" s="2">
        <f t="shared" ref="X5:X12" si="11">L5*(2/5)</f>
        <v>152.4</v>
      </c>
      <c r="Y5" s="2">
        <f t="shared" ref="Y5:Y29" si="12">(S5+T5+U5)</f>
        <v>214.4</v>
      </c>
      <c r="Z5" s="2">
        <f t="shared" ref="Z5:Z29" si="13">(V5+W5+X5)</f>
        <v>454</v>
      </c>
      <c r="AA5" s="2">
        <f t="shared" ref="AA5:AA29" si="14">3*9.79*(O5^2)</f>
        <v>18.237125279999994</v>
      </c>
      <c r="AB5" s="2">
        <f t="shared" ref="AB5:AB29" si="15">Y5-AA5</f>
        <v>196.16287472000002</v>
      </c>
      <c r="AC5" s="2">
        <f t="shared" ref="AC5:AC12" si="16">AB5-130.8</f>
        <v>65.362874720000008</v>
      </c>
      <c r="AD5" s="2">
        <f t="shared" ref="AD5:AD12" si="17">((S5/(A5*D5))+(T5/(B5*E5))+(U5/(C5*F5)))/3</f>
        <v>9.9766927338286446E-2</v>
      </c>
      <c r="AE5">
        <v>130.80000000000001</v>
      </c>
    </row>
    <row r="6" spans="1:31">
      <c r="A6" s="2">
        <v>347</v>
      </c>
      <c r="B6" s="2">
        <v>346</v>
      </c>
      <c r="C6" s="2">
        <v>345</v>
      </c>
      <c r="D6" s="2">
        <v>1.88</v>
      </c>
      <c r="E6" s="2">
        <v>1.8</v>
      </c>
      <c r="F6" s="2">
        <v>1.83</v>
      </c>
      <c r="G6" s="2">
        <v>178</v>
      </c>
      <c r="H6" s="2">
        <v>171</v>
      </c>
      <c r="I6" s="2">
        <v>157</v>
      </c>
      <c r="J6" s="2">
        <v>339</v>
      </c>
      <c r="K6" s="2">
        <v>318</v>
      </c>
      <c r="L6" s="2">
        <v>331</v>
      </c>
      <c r="M6" s="4"/>
      <c r="N6" s="2">
        <f t="shared" si="1"/>
        <v>346</v>
      </c>
      <c r="O6" s="2">
        <f t="shared" si="2"/>
        <v>0.73466666666666669</v>
      </c>
      <c r="P6" s="2">
        <f t="shared" si="3"/>
        <v>0.752</v>
      </c>
      <c r="Q6" s="2">
        <f t="shared" si="4"/>
        <v>0.72000000000000008</v>
      </c>
      <c r="R6" s="2">
        <f t="shared" si="5"/>
        <v>0.7320000000000001</v>
      </c>
      <c r="S6" s="2">
        <f t="shared" si="6"/>
        <v>71.2</v>
      </c>
      <c r="T6" s="2">
        <f t="shared" si="7"/>
        <v>68.400000000000006</v>
      </c>
      <c r="U6" s="2">
        <f t="shared" si="8"/>
        <v>62.800000000000004</v>
      </c>
      <c r="V6" s="2">
        <f t="shared" si="9"/>
        <v>135.6</v>
      </c>
      <c r="W6" s="2">
        <f t="shared" si="10"/>
        <v>127.2</v>
      </c>
      <c r="X6" s="2">
        <f t="shared" si="11"/>
        <v>132.4</v>
      </c>
      <c r="Y6" s="2">
        <f t="shared" si="12"/>
        <v>202.40000000000003</v>
      </c>
      <c r="Z6" s="2">
        <f t="shared" si="13"/>
        <v>395.20000000000005</v>
      </c>
      <c r="AA6" s="2">
        <f t="shared" si="14"/>
        <v>15.852020213333333</v>
      </c>
      <c r="AB6" s="2">
        <f t="shared" si="15"/>
        <v>186.5479797866667</v>
      </c>
      <c r="AC6" s="2">
        <f t="shared" si="16"/>
        <v>55.74797978666669</v>
      </c>
      <c r="AD6" s="2">
        <f t="shared" si="17"/>
        <v>0.10614605733699596</v>
      </c>
      <c r="AE6">
        <v>130.80000000000001</v>
      </c>
    </row>
    <row r="7" spans="1:31">
      <c r="A7" s="2">
        <v>320</v>
      </c>
      <c r="B7" s="2">
        <v>319</v>
      </c>
      <c r="C7" s="2">
        <v>318</v>
      </c>
      <c r="D7" s="2">
        <v>1.74</v>
      </c>
      <c r="E7" s="2">
        <v>1.67</v>
      </c>
      <c r="F7" s="2">
        <v>1.65</v>
      </c>
      <c r="G7" s="2">
        <v>164</v>
      </c>
      <c r="H7" s="2">
        <v>170</v>
      </c>
      <c r="I7" s="2">
        <v>153</v>
      </c>
      <c r="J7" s="2">
        <v>273</v>
      </c>
      <c r="K7" s="2">
        <v>255</v>
      </c>
      <c r="L7" s="2">
        <v>261</v>
      </c>
      <c r="M7" s="4"/>
      <c r="N7" s="2">
        <f t="shared" si="1"/>
        <v>319</v>
      </c>
      <c r="O7" s="2">
        <f t="shared" si="2"/>
        <v>0.67466666666666664</v>
      </c>
      <c r="P7" s="2">
        <f t="shared" si="3"/>
        <v>0.69600000000000006</v>
      </c>
      <c r="Q7" s="2">
        <f t="shared" si="4"/>
        <v>0.66800000000000004</v>
      </c>
      <c r="R7" s="2">
        <f t="shared" si="5"/>
        <v>0.66</v>
      </c>
      <c r="S7" s="2">
        <f t="shared" si="6"/>
        <v>65.600000000000009</v>
      </c>
      <c r="T7" s="2">
        <f t="shared" si="7"/>
        <v>68</v>
      </c>
      <c r="U7" s="2">
        <f t="shared" si="8"/>
        <v>61.2</v>
      </c>
      <c r="V7" s="2">
        <f t="shared" si="9"/>
        <v>109.2</v>
      </c>
      <c r="W7" s="2">
        <f t="shared" si="10"/>
        <v>102</v>
      </c>
      <c r="X7" s="2">
        <f t="shared" si="11"/>
        <v>104.4</v>
      </c>
      <c r="Y7" s="2">
        <f t="shared" si="12"/>
        <v>194.8</v>
      </c>
      <c r="Z7" s="2">
        <f t="shared" si="13"/>
        <v>315.60000000000002</v>
      </c>
      <c r="AA7" s="2">
        <f t="shared" si="14"/>
        <v>13.368493013333332</v>
      </c>
      <c r="AB7" s="2">
        <f t="shared" si="15"/>
        <v>181.43150698666668</v>
      </c>
      <c r="AC7" s="2">
        <f t="shared" si="16"/>
        <v>50.631506986666665</v>
      </c>
      <c r="AD7" s="2">
        <f t="shared" si="17"/>
        <v>0.12069952286039305</v>
      </c>
      <c r="AE7">
        <v>130.80000000000001</v>
      </c>
    </row>
    <row r="8" spans="1:31">
      <c r="A8" s="2">
        <v>305</v>
      </c>
      <c r="B8" s="2">
        <v>304</v>
      </c>
      <c r="C8" s="2">
        <v>302</v>
      </c>
      <c r="D8" s="2">
        <v>1.65</v>
      </c>
      <c r="E8" s="2">
        <v>1.59</v>
      </c>
      <c r="F8" s="2">
        <v>1.57</v>
      </c>
      <c r="G8" s="2">
        <v>162</v>
      </c>
      <c r="H8" s="2">
        <v>164</v>
      </c>
      <c r="I8" s="2">
        <v>148</v>
      </c>
      <c r="J8" s="2">
        <v>245</v>
      </c>
      <c r="K8" s="2">
        <v>228</v>
      </c>
      <c r="L8" s="2">
        <v>233</v>
      </c>
      <c r="M8" s="4"/>
      <c r="N8" s="2">
        <f t="shared" si="1"/>
        <v>303.66666666666669</v>
      </c>
      <c r="O8" s="2">
        <f t="shared" si="2"/>
        <v>0.64133333333333342</v>
      </c>
      <c r="P8" s="2">
        <f t="shared" si="3"/>
        <v>0.66</v>
      </c>
      <c r="Q8" s="2">
        <f t="shared" si="4"/>
        <v>0.63600000000000012</v>
      </c>
      <c r="R8" s="2">
        <f t="shared" si="5"/>
        <v>0.62800000000000011</v>
      </c>
      <c r="S8" s="2">
        <f t="shared" si="6"/>
        <v>64.8</v>
      </c>
      <c r="T8" s="2">
        <f t="shared" si="7"/>
        <v>65.600000000000009</v>
      </c>
      <c r="U8" s="2">
        <f t="shared" si="8"/>
        <v>59.2</v>
      </c>
      <c r="V8" s="2">
        <f t="shared" si="9"/>
        <v>98</v>
      </c>
      <c r="W8" s="2">
        <f t="shared" si="10"/>
        <v>91.2</v>
      </c>
      <c r="X8" s="2">
        <f t="shared" si="11"/>
        <v>93.2</v>
      </c>
      <c r="Y8" s="2">
        <f t="shared" si="12"/>
        <v>189.60000000000002</v>
      </c>
      <c r="Z8" s="2">
        <f t="shared" si="13"/>
        <v>282.39999999999998</v>
      </c>
      <c r="AA8" s="2">
        <f t="shared" si="14"/>
        <v>12.080129013333336</v>
      </c>
      <c r="AB8" s="2">
        <f t="shared" si="15"/>
        <v>177.51987098666669</v>
      </c>
      <c r="AC8" s="2">
        <f t="shared" si="16"/>
        <v>46.719870986666677</v>
      </c>
      <c r="AD8" s="2">
        <f t="shared" si="17"/>
        <v>0.12977910911305418</v>
      </c>
      <c r="AE8">
        <v>130.80000000000001</v>
      </c>
    </row>
    <row r="9" spans="1:31">
      <c r="A9" s="2">
        <v>285</v>
      </c>
      <c r="B9" s="2">
        <v>284</v>
      </c>
      <c r="C9" s="2">
        <v>283</v>
      </c>
      <c r="D9" s="2">
        <v>1.58</v>
      </c>
      <c r="E9" s="2">
        <v>1.51</v>
      </c>
      <c r="F9" s="2">
        <v>1.49</v>
      </c>
      <c r="G9" s="2">
        <v>157</v>
      </c>
      <c r="H9" s="2">
        <v>157</v>
      </c>
      <c r="I9" s="2">
        <v>145</v>
      </c>
      <c r="J9" s="2">
        <v>207</v>
      </c>
      <c r="K9" s="2">
        <v>191</v>
      </c>
      <c r="L9" s="2">
        <v>197</v>
      </c>
      <c r="M9" s="4"/>
      <c r="N9" s="2">
        <f t="shared" si="1"/>
        <v>284</v>
      </c>
      <c r="O9" s="2">
        <f t="shared" si="2"/>
        <v>0.6106666666666668</v>
      </c>
      <c r="P9" s="2">
        <f t="shared" si="3"/>
        <v>0.63200000000000012</v>
      </c>
      <c r="Q9" s="2">
        <f t="shared" si="4"/>
        <v>0.60400000000000009</v>
      </c>
      <c r="R9" s="2">
        <f t="shared" si="5"/>
        <v>0.59599999999999997</v>
      </c>
      <c r="S9" s="2">
        <f t="shared" si="6"/>
        <v>62.800000000000004</v>
      </c>
      <c r="T9" s="2">
        <f t="shared" si="7"/>
        <v>62.800000000000004</v>
      </c>
      <c r="U9" s="2">
        <f t="shared" si="8"/>
        <v>58</v>
      </c>
      <c r="V9" s="2">
        <f t="shared" si="9"/>
        <v>82.800000000000011</v>
      </c>
      <c r="W9" s="2">
        <f t="shared" si="10"/>
        <v>76.400000000000006</v>
      </c>
      <c r="X9" s="2">
        <f t="shared" si="11"/>
        <v>78.800000000000011</v>
      </c>
      <c r="Y9" s="2">
        <f t="shared" si="12"/>
        <v>183.60000000000002</v>
      </c>
      <c r="Z9" s="2">
        <f t="shared" si="13"/>
        <v>238.00000000000003</v>
      </c>
      <c r="AA9" s="2">
        <f t="shared" si="14"/>
        <v>10.952477653333338</v>
      </c>
      <c r="AB9" s="2">
        <f t="shared" si="15"/>
        <v>172.64752234666668</v>
      </c>
      <c r="AC9" s="2">
        <f t="shared" si="16"/>
        <v>41.847522346666665</v>
      </c>
      <c r="AD9" s="2">
        <f t="shared" si="17"/>
        <v>0.14115082118834091</v>
      </c>
      <c r="AE9">
        <v>130.80000000000001</v>
      </c>
    </row>
    <row r="10" spans="1:31">
      <c r="A10" s="2">
        <v>266</v>
      </c>
      <c r="B10" s="2">
        <v>265</v>
      </c>
      <c r="C10" s="2">
        <v>264</v>
      </c>
      <c r="D10" s="2">
        <v>1.52</v>
      </c>
      <c r="E10" s="2">
        <v>1.46</v>
      </c>
      <c r="F10" s="2">
        <v>1.43</v>
      </c>
      <c r="G10" s="2">
        <v>152</v>
      </c>
      <c r="H10" s="2">
        <v>152</v>
      </c>
      <c r="I10" s="2">
        <v>140</v>
      </c>
      <c r="J10" s="2">
        <v>176</v>
      </c>
      <c r="K10" s="2">
        <v>162</v>
      </c>
      <c r="L10" s="2">
        <v>169</v>
      </c>
      <c r="M10" s="4"/>
      <c r="N10" s="2">
        <f t="shared" si="1"/>
        <v>265</v>
      </c>
      <c r="O10" s="2">
        <f t="shared" si="2"/>
        <v>0.58800000000000008</v>
      </c>
      <c r="P10" s="2">
        <f t="shared" si="3"/>
        <v>0.6080000000000001</v>
      </c>
      <c r="Q10" s="2">
        <f t="shared" si="4"/>
        <v>0.58399999999999996</v>
      </c>
      <c r="R10" s="2">
        <f t="shared" si="5"/>
        <v>0.57199999999999995</v>
      </c>
      <c r="S10" s="2">
        <f t="shared" si="6"/>
        <v>60.800000000000004</v>
      </c>
      <c r="T10" s="2">
        <f t="shared" si="7"/>
        <v>60.800000000000004</v>
      </c>
      <c r="U10" s="2">
        <f t="shared" si="8"/>
        <v>56</v>
      </c>
      <c r="V10" s="2">
        <f t="shared" si="9"/>
        <v>70.400000000000006</v>
      </c>
      <c r="W10" s="2">
        <f t="shared" si="10"/>
        <v>64.8</v>
      </c>
      <c r="X10" s="2">
        <f t="shared" si="11"/>
        <v>67.600000000000009</v>
      </c>
      <c r="Y10" s="2">
        <f t="shared" si="12"/>
        <v>177.60000000000002</v>
      </c>
      <c r="Z10" s="2">
        <f t="shared" si="13"/>
        <v>202.8</v>
      </c>
      <c r="AA10" s="2">
        <f t="shared" si="14"/>
        <v>10.154501280000002</v>
      </c>
      <c r="AB10" s="2">
        <f t="shared" si="15"/>
        <v>167.44549872000002</v>
      </c>
      <c r="AC10" s="2">
        <f t="shared" si="16"/>
        <v>36.645498720000006</v>
      </c>
      <c r="AD10" s="2">
        <f t="shared" si="17"/>
        <v>0.15195300043949783</v>
      </c>
      <c r="AE10">
        <v>130.80000000000001</v>
      </c>
    </row>
    <row r="11" spans="1:31">
      <c r="A11" s="2">
        <v>245</v>
      </c>
      <c r="B11" s="2">
        <v>244</v>
      </c>
      <c r="C11" s="2">
        <v>243</v>
      </c>
      <c r="D11" s="2">
        <v>1.47</v>
      </c>
      <c r="E11" s="2">
        <v>1.43</v>
      </c>
      <c r="F11" s="2">
        <v>1.39</v>
      </c>
      <c r="G11" s="2">
        <v>146</v>
      </c>
      <c r="H11" s="2">
        <v>148</v>
      </c>
      <c r="I11" s="2">
        <v>136</v>
      </c>
      <c r="J11" s="2">
        <v>148</v>
      </c>
      <c r="K11" s="2">
        <v>135</v>
      </c>
      <c r="L11" s="2">
        <v>139</v>
      </c>
      <c r="M11" s="4"/>
      <c r="N11" s="2">
        <f t="shared" si="1"/>
        <v>244</v>
      </c>
      <c r="O11" s="2">
        <f t="shared" si="2"/>
        <v>0.57199999999999995</v>
      </c>
      <c r="P11" s="2">
        <f t="shared" si="3"/>
        <v>0.58799999999999997</v>
      </c>
      <c r="Q11" s="2">
        <f t="shared" si="4"/>
        <v>0.57199999999999995</v>
      </c>
      <c r="R11" s="2">
        <f t="shared" si="5"/>
        <v>0.55599999999999994</v>
      </c>
      <c r="S11" s="2">
        <f t="shared" si="6"/>
        <v>58.400000000000006</v>
      </c>
      <c r="T11" s="2">
        <f t="shared" si="7"/>
        <v>59.2</v>
      </c>
      <c r="U11" s="2">
        <f t="shared" si="8"/>
        <v>54.400000000000006</v>
      </c>
      <c r="V11" s="2">
        <f t="shared" si="9"/>
        <v>59.2</v>
      </c>
      <c r="W11" s="2">
        <f t="shared" si="10"/>
        <v>54</v>
      </c>
      <c r="X11" s="2">
        <f t="shared" si="11"/>
        <v>55.6</v>
      </c>
      <c r="Y11" s="2">
        <f t="shared" si="12"/>
        <v>172</v>
      </c>
      <c r="Z11" s="2">
        <f t="shared" si="13"/>
        <v>168.8</v>
      </c>
      <c r="AA11" s="2">
        <f t="shared" si="14"/>
        <v>9.609394079999996</v>
      </c>
      <c r="AB11" s="2">
        <f t="shared" si="15"/>
        <v>162.39060592000001</v>
      </c>
      <c r="AC11" s="2">
        <f t="shared" si="16"/>
        <v>31.590605920000002</v>
      </c>
      <c r="AD11" s="2">
        <f t="shared" si="17"/>
        <v>0.16429246568972355</v>
      </c>
      <c r="AE11">
        <v>130.80000000000001</v>
      </c>
    </row>
    <row r="12" spans="1:31">
      <c r="A12" s="2">
        <v>214</v>
      </c>
      <c r="B12" s="2">
        <v>214</v>
      </c>
      <c r="C12" s="2">
        <v>213</v>
      </c>
      <c r="D12" s="2">
        <v>1.45</v>
      </c>
      <c r="E12" s="2">
        <v>1.4</v>
      </c>
      <c r="F12" s="2">
        <v>1.37</v>
      </c>
      <c r="G12" s="2">
        <v>142</v>
      </c>
      <c r="H12" s="2">
        <v>141</v>
      </c>
      <c r="I12" s="2">
        <v>132</v>
      </c>
      <c r="J12" s="2">
        <v>109</v>
      </c>
      <c r="K12" s="2">
        <v>99</v>
      </c>
      <c r="L12" s="2">
        <v>105</v>
      </c>
      <c r="M12" s="4"/>
      <c r="N12" s="2">
        <f t="shared" si="1"/>
        <v>213.66666666666666</v>
      </c>
      <c r="O12" s="2">
        <f t="shared" si="2"/>
        <v>0.56266666666666665</v>
      </c>
      <c r="P12" s="2">
        <f t="shared" si="3"/>
        <v>0.57999999999999996</v>
      </c>
      <c r="Q12" s="2">
        <f t="shared" si="4"/>
        <v>0.55999999999999994</v>
      </c>
      <c r="R12" s="2">
        <f t="shared" si="5"/>
        <v>0.54800000000000004</v>
      </c>
      <c r="S12" s="2">
        <f t="shared" si="6"/>
        <v>56.800000000000004</v>
      </c>
      <c r="T12" s="2">
        <f t="shared" si="7"/>
        <v>56.400000000000006</v>
      </c>
      <c r="U12" s="2">
        <f t="shared" si="8"/>
        <v>52.800000000000004</v>
      </c>
      <c r="V12" s="2">
        <f t="shared" si="9"/>
        <v>43.6</v>
      </c>
      <c r="W12" s="2">
        <f t="shared" si="10"/>
        <v>39.6</v>
      </c>
      <c r="X12" s="2">
        <f t="shared" si="11"/>
        <v>42</v>
      </c>
      <c r="Y12" s="2">
        <f t="shared" si="12"/>
        <v>166.00000000000003</v>
      </c>
      <c r="Z12" s="2">
        <f t="shared" si="13"/>
        <v>125.2</v>
      </c>
      <c r="AA12" s="2">
        <f t="shared" si="14"/>
        <v>9.2983592533333326</v>
      </c>
      <c r="AB12" s="2">
        <f t="shared" si="15"/>
        <v>156.7016407466667</v>
      </c>
      <c r="AC12" s="2">
        <f t="shared" si="16"/>
        <v>25.901640746666686</v>
      </c>
      <c r="AD12" s="2">
        <f t="shared" si="17"/>
        <v>0.18407977214444368</v>
      </c>
      <c r="AE12">
        <v>130.80000000000001</v>
      </c>
    </row>
    <row r="13" spans="1:3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4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4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1">
      <c r="A19" s="16" t="s">
        <v>17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7"/>
      <c r="N19" s="16" t="s">
        <v>17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2"/>
      <c r="Z19" s="2"/>
      <c r="AA19" s="2"/>
      <c r="AB19" s="2"/>
      <c r="AC19" s="9"/>
      <c r="AD19" s="2"/>
    </row>
    <row r="20" spans="1:31">
      <c r="A20" s="2">
        <v>232</v>
      </c>
      <c r="B20" s="2">
        <v>231</v>
      </c>
      <c r="C20" s="2">
        <v>230</v>
      </c>
      <c r="D20" s="2">
        <v>4.25</v>
      </c>
      <c r="E20" s="2">
        <v>4.05</v>
      </c>
      <c r="F20" s="2">
        <v>4.13</v>
      </c>
      <c r="G20" s="2">
        <v>209</v>
      </c>
      <c r="H20" s="2">
        <v>204</v>
      </c>
      <c r="I20" s="2">
        <v>185</v>
      </c>
      <c r="J20" s="2">
        <v>527</v>
      </c>
      <c r="K20" s="2">
        <v>496</v>
      </c>
      <c r="L20" s="2">
        <v>513</v>
      </c>
      <c r="M20" s="4"/>
      <c r="N20" s="2">
        <f t="shared" si="1"/>
        <v>231</v>
      </c>
      <c r="O20" s="2">
        <f t="shared" si="2"/>
        <v>1.6573333333333335</v>
      </c>
      <c r="P20" s="2">
        <f>D20*(2/5)</f>
        <v>1.7000000000000002</v>
      </c>
      <c r="Q20" s="2">
        <f t="shared" ref="Q20:X29" si="18">E20*(2/5)</f>
        <v>1.62</v>
      </c>
      <c r="R20" s="2">
        <f t="shared" si="18"/>
        <v>1.6520000000000001</v>
      </c>
      <c r="S20" s="2">
        <f t="shared" si="18"/>
        <v>83.600000000000009</v>
      </c>
      <c r="T20" s="2">
        <f t="shared" si="18"/>
        <v>81.600000000000009</v>
      </c>
      <c r="U20" s="2">
        <f t="shared" si="18"/>
        <v>74</v>
      </c>
      <c r="V20" s="2">
        <f t="shared" si="18"/>
        <v>210.8</v>
      </c>
      <c r="W20" s="2">
        <f t="shared" si="18"/>
        <v>198.4</v>
      </c>
      <c r="X20" s="2">
        <f t="shared" si="18"/>
        <v>205.20000000000002</v>
      </c>
      <c r="Y20" s="2">
        <f t="shared" si="12"/>
        <v>239.20000000000002</v>
      </c>
      <c r="Z20" s="2">
        <f t="shared" si="13"/>
        <v>614.40000000000009</v>
      </c>
      <c r="AA20" s="2">
        <f t="shared" si="14"/>
        <v>80.672158453333353</v>
      </c>
      <c r="AB20" s="2">
        <f t="shared" si="15"/>
        <v>158.52784154666665</v>
      </c>
      <c r="AC20" s="2">
        <f>AB20-127.6</f>
        <v>30.927841546666656</v>
      </c>
      <c r="AD20" s="2">
        <f>((S20/(A20*D20))+(T20/(B20*E20))+(U20/(C20*F20)))/3</f>
        <v>8.3303791987203696E-2</v>
      </c>
      <c r="AE20">
        <v>127.6</v>
      </c>
    </row>
    <row r="21" spans="1:31">
      <c r="A21" s="2">
        <v>231</v>
      </c>
      <c r="B21" s="2">
        <v>232</v>
      </c>
      <c r="C21" s="2">
        <v>231</v>
      </c>
      <c r="D21" s="2">
        <v>5.0199999999999996</v>
      </c>
      <c r="E21" s="2">
        <v>3.77</v>
      </c>
      <c r="F21" s="2">
        <v>3.07</v>
      </c>
      <c r="G21" s="2">
        <v>203</v>
      </c>
      <c r="H21" s="2">
        <v>278</v>
      </c>
      <c r="I21" s="2">
        <v>71</v>
      </c>
      <c r="J21" s="2">
        <v>540</v>
      </c>
      <c r="K21" s="2">
        <v>335</v>
      </c>
      <c r="L21" s="2">
        <v>339</v>
      </c>
      <c r="M21" s="4"/>
      <c r="N21" s="2">
        <f t="shared" si="1"/>
        <v>231.33333333333334</v>
      </c>
      <c r="O21" s="2">
        <f t="shared" si="2"/>
        <v>1.5813333333333333</v>
      </c>
      <c r="P21" s="2">
        <f t="shared" ref="P21:P29" si="19">D21*(2/5)</f>
        <v>2.008</v>
      </c>
      <c r="Q21" s="2">
        <f t="shared" si="18"/>
        <v>1.508</v>
      </c>
      <c r="R21" s="2">
        <f t="shared" si="18"/>
        <v>1.228</v>
      </c>
      <c r="S21" s="2">
        <f t="shared" si="18"/>
        <v>81.2</v>
      </c>
      <c r="T21" s="2">
        <f t="shared" si="18"/>
        <v>111.2</v>
      </c>
      <c r="U21" s="2">
        <f t="shared" si="18"/>
        <v>28.400000000000002</v>
      </c>
      <c r="V21" s="2">
        <f t="shared" si="18"/>
        <v>216</v>
      </c>
      <c r="W21" s="2">
        <f t="shared" si="18"/>
        <v>134</v>
      </c>
      <c r="X21" s="14">
        <f t="shared" si="18"/>
        <v>135.6</v>
      </c>
      <c r="Y21" s="14">
        <f t="shared" si="12"/>
        <v>220.8</v>
      </c>
      <c r="Z21" s="14">
        <f t="shared" si="13"/>
        <v>485.6</v>
      </c>
      <c r="AA21" s="14">
        <f t="shared" si="14"/>
        <v>73.44306581333332</v>
      </c>
      <c r="AB21" s="14">
        <f t="shared" si="15"/>
        <v>147.35693418666671</v>
      </c>
      <c r="AC21" s="14">
        <f t="shared" ref="AC21:AC29" si="20">AB21-127.6</f>
        <v>19.756934186666712</v>
      </c>
      <c r="AD21" s="14">
        <f t="shared" ref="AD21:AD29" si="21">((S21/(A21*D21))+(T21/(B21*E21))+(U21/(C21*F21)))/3</f>
        <v>7.9069258780211982E-2</v>
      </c>
      <c r="AE21">
        <v>127.6</v>
      </c>
    </row>
    <row r="22" spans="1:31">
      <c r="A22" s="2">
        <v>210</v>
      </c>
      <c r="B22" s="2">
        <v>211</v>
      </c>
      <c r="C22" s="2">
        <v>210</v>
      </c>
      <c r="D22" s="2">
        <v>4.3</v>
      </c>
      <c r="E22" s="2">
        <v>3.24</v>
      </c>
      <c r="F22" s="2">
        <v>2.73</v>
      </c>
      <c r="G22" s="2">
        <v>211</v>
      </c>
      <c r="H22" s="2">
        <v>278</v>
      </c>
      <c r="I22" s="2">
        <v>75</v>
      </c>
      <c r="J22" s="2">
        <v>476</v>
      </c>
      <c r="K22" s="2">
        <v>274</v>
      </c>
      <c r="L22" s="2">
        <v>322</v>
      </c>
      <c r="M22" s="4"/>
      <c r="N22" s="2">
        <f t="shared" si="1"/>
        <v>210.33333333333334</v>
      </c>
      <c r="O22" s="2">
        <f t="shared" si="2"/>
        <v>1.3693333333333335</v>
      </c>
      <c r="P22" s="2">
        <f t="shared" si="19"/>
        <v>1.72</v>
      </c>
      <c r="Q22" s="2">
        <f t="shared" si="18"/>
        <v>1.2960000000000003</v>
      </c>
      <c r="R22" s="2">
        <f t="shared" si="18"/>
        <v>1.0920000000000001</v>
      </c>
      <c r="S22" s="2">
        <f t="shared" si="18"/>
        <v>84.4</v>
      </c>
      <c r="T22" s="2">
        <f t="shared" si="18"/>
        <v>111.2</v>
      </c>
      <c r="U22" s="2">
        <f t="shared" si="18"/>
        <v>30</v>
      </c>
      <c r="V22" s="2">
        <f t="shared" si="18"/>
        <v>190.4</v>
      </c>
      <c r="W22" s="2">
        <f t="shared" si="18"/>
        <v>109.60000000000001</v>
      </c>
      <c r="X22" s="2">
        <f t="shared" si="18"/>
        <v>128.80000000000001</v>
      </c>
      <c r="Y22" s="2">
        <f t="shared" si="12"/>
        <v>225.60000000000002</v>
      </c>
      <c r="Z22" s="2">
        <f t="shared" si="13"/>
        <v>428.8</v>
      </c>
      <c r="AA22" s="2">
        <f t="shared" si="14"/>
        <v>55.070916853333337</v>
      </c>
      <c r="AB22" s="2">
        <f t="shared" si="15"/>
        <v>170.52908314666669</v>
      </c>
      <c r="AC22" s="2">
        <f t="shared" si="20"/>
        <v>42.929083146666699</v>
      </c>
      <c r="AD22" s="2">
        <f t="shared" si="21"/>
        <v>0.10281785223938728</v>
      </c>
      <c r="AE22">
        <v>127.6</v>
      </c>
    </row>
    <row r="23" spans="1:31">
      <c r="A23" s="2">
        <v>196</v>
      </c>
      <c r="B23" s="2">
        <v>197</v>
      </c>
      <c r="C23" s="2">
        <v>196</v>
      </c>
      <c r="D23" s="2">
        <v>3.97</v>
      </c>
      <c r="E23" s="2">
        <v>2.95</v>
      </c>
      <c r="F23" s="2">
        <v>2.4900000000000002</v>
      </c>
      <c r="G23" s="2">
        <v>200</v>
      </c>
      <c r="H23" s="2">
        <v>251</v>
      </c>
      <c r="I23" s="2">
        <v>77</v>
      </c>
      <c r="J23" s="2">
        <v>402</v>
      </c>
      <c r="K23" s="2">
        <v>221</v>
      </c>
      <c r="L23" s="2">
        <v>271</v>
      </c>
      <c r="M23" s="4"/>
      <c r="N23" s="2">
        <f t="shared" si="1"/>
        <v>196.33333333333334</v>
      </c>
      <c r="O23" s="2">
        <f t="shared" si="2"/>
        <v>1.2546666666666668</v>
      </c>
      <c r="P23" s="2">
        <f t="shared" si="19"/>
        <v>1.5880000000000001</v>
      </c>
      <c r="Q23" s="2">
        <f t="shared" si="18"/>
        <v>1.1800000000000002</v>
      </c>
      <c r="R23" s="2">
        <f t="shared" si="18"/>
        <v>0.99600000000000011</v>
      </c>
      <c r="S23" s="2">
        <f t="shared" si="18"/>
        <v>80</v>
      </c>
      <c r="T23" s="2">
        <f t="shared" si="18"/>
        <v>100.4</v>
      </c>
      <c r="U23" s="2">
        <f t="shared" si="18"/>
        <v>30.8</v>
      </c>
      <c r="V23" s="2">
        <f t="shared" si="18"/>
        <v>160.80000000000001</v>
      </c>
      <c r="W23" s="2">
        <f t="shared" si="18"/>
        <v>88.4</v>
      </c>
      <c r="X23" s="2">
        <f t="shared" si="18"/>
        <v>108.4</v>
      </c>
      <c r="Y23" s="2">
        <f t="shared" si="12"/>
        <v>211.20000000000002</v>
      </c>
      <c r="Z23" s="2">
        <f t="shared" si="13"/>
        <v>357.6</v>
      </c>
      <c r="AA23" s="2">
        <f t="shared" si="14"/>
        <v>46.23391461333334</v>
      </c>
      <c r="AB23" s="2">
        <f t="shared" si="15"/>
        <v>164.96608538666669</v>
      </c>
      <c r="AC23" s="2">
        <f t="shared" si="20"/>
        <v>37.366085386666697</v>
      </c>
      <c r="AD23" s="2">
        <f t="shared" si="21"/>
        <v>0.11289413063416465</v>
      </c>
      <c r="AE23">
        <v>127.6</v>
      </c>
    </row>
    <row r="24" spans="1:31">
      <c r="A24" s="2">
        <v>190</v>
      </c>
      <c r="B24" s="2">
        <v>191</v>
      </c>
      <c r="C24" s="2">
        <v>189</v>
      </c>
      <c r="D24" s="2">
        <v>3.78</v>
      </c>
      <c r="E24" s="2">
        <v>2.86</v>
      </c>
      <c r="F24" s="2">
        <v>2.36</v>
      </c>
      <c r="G24" s="2">
        <v>196</v>
      </c>
      <c r="H24" s="2">
        <v>242</v>
      </c>
      <c r="I24" s="2">
        <v>78</v>
      </c>
      <c r="J24" s="2">
        <v>369</v>
      </c>
      <c r="K24" s="2">
        <v>205</v>
      </c>
      <c r="L24" s="2">
        <v>248</v>
      </c>
      <c r="M24" s="4"/>
      <c r="N24" s="2">
        <f t="shared" si="1"/>
        <v>190</v>
      </c>
      <c r="O24" s="2">
        <f t="shared" si="2"/>
        <v>1.2</v>
      </c>
      <c r="P24" s="2">
        <f t="shared" si="19"/>
        <v>1.512</v>
      </c>
      <c r="Q24" s="2">
        <f t="shared" si="18"/>
        <v>1.1439999999999999</v>
      </c>
      <c r="R24" s="2">
        <f t="shared" si="18"/>
        <v>0.94399999999999995</v>
      </c>
      <c r="S24" s="2">
        <f t="shared" si="18"/>
        <v>78.400000000000006</v>
      </c>
      <c r="T24" s="2">
        <f t="shared" si="18"/>
        <v>96.800000000000011</v>
      </c>
      <c r="U24" s="2">
        <f t="shared" si="18"/>
        <v>31.200000000000003</v>
      </c>
      <c r="V24" s="2">
        <f t="shared" si="18"/>
        <v>147.6</v>
      </c>
      <c r="W24" s="2">
        <f t="shared" si="18"/>
        <v>82</v>
      </c>
      <c r="X24" s="2">
        <f t="shared" si="18"/>
        <v>99.2</v>
      </c>
      <c r="Y24" s="2">
        <f t="shared" si="12"/>
        <v>206.40000000000003</v>
      </c>
      <c r="Z24" s="2">
        <f t="shared" si="13"/>
        <v>328.8</v>
      </c>
      <c r="AA24" s="2">
        <f t="shared" si="14"/>
        <v>42.292799999999993</v>
      </c>
      <c r="AB24" s="2">
        <f t="shared" si="15"/>
        <v>164.10720000000003</v>
      </c>
      <c r="AC24" s="2">
        <f t="shared" si="20"/>
        <v>36.50720000000004</v>
      </c>
      <c r="AD24" s="2">
        <f t="shared" si="21"/>
        <v>0.11877189027981533</v>
      </c>
      <c r="AE24">
        <v>127.6</v>
      </c>
    </row>
    <row r="25" spans="1:31">
      <c r="A25" s="2">
        <v>176</v>
      </c>
      <c r="B25" s="2">
        <v>176</v>
      </c>
      <c r="C25" s="2">
        <v>175</v>
      </c>
      <c r="D25" s="2">
        <v>3.59</v>
      </c>
      <c r="E25" s="2">
        <v>2.67</v>
      </c>
      <c r="F25" s="2">
        <v>2.21</v>
      </c>
      <c r="G25" s="2">
        <v>194</v>
      </c>
      <c r="H25" s="2">
        <v>222</v>
      </c>
      <c r="I25" s="2">
        <v>77</v>
      </c>
      <c r="J25" s="2">
        <v>311</v>
      </c>
      <c r="K25" s="2">
        <v>160</v>
      </c>
      <c r="L25" s="2">
        <v>211</v>
      </c>
      <c r="M25" s="4"/>
      <c r="N25" s="2">
        <f t="shared" si="1"/>
        <v>175.66666666666666</v>
      </c>
      <c r="O25" s="2">
        <f t="shared" si="2"/>
        <v>1.1293333333333333</v>
      </c>
      <c r="P25" s="2">
        <f t="shared" si="19"/>
        <v>1.4359999999999999</v>
      </c>
      <c r="Q25" s="2">
        <f t="shared" si="18"/>
        <v>1.0680000000000001</v>
      </c>
      <c r="R25" s="2">
        <f t="shared" si="18"/>
        <v>0.88400000000000001</v>
      </c>
      <c r="S25" s="2">
        <f t="shared" si="18"/>
        <v>77.600000000000009</v>
      </c>
      <c r="T25" s="2">
        <f t="shared" si="18"/>
        <v>88.800000000000011</v>
      </c>
      <c r="U25" s="2">
        <f t="shared" si="18"/>
        <v>30.8</v>
      </c>
      <c r="V25" s="2">
        <f t="shared" si="18"/>
        <v>124.4</v>
      </c>
      <c r="W25" s="2">
        <f t="shared" si="18"/>
        <v>64</v>
      </c>
      <c r="X25" s="2">
        <f t="shared" si="18"/>
        <v>84.4</v>
      </c>
      <c r="Y25" s="2">
        <f t="shared" si="12"/>
        <v>197.20000000000005</v>
      </c>
      <c r="Z25" s="2">
        <f t="shared" si="13"/>
        <v>272.8</v>
      </c>
      <c r="AA25" s="2">
        <f t="shared" si="14"/>
        <v>37.458315253333332</v>
      </c>
      <c r="AB25" s="2">
        <f t="shared" si="15"/>
        <v>159.74168474666672</v>
      </c>
      <c r="AC25" s="2">
        <f t="shared" si="20"/>
        <v>32.141684746666726</v>
      </c>
      <c r="AD25" s="2">
        <f t="shared" si="21"/>
        <v>0.13047408228190568</v>
      </c>
      <c r="AE25">
        <v>127.6</v>
      </c>
    </row>
    <row r="26" spans="1:31">
      <c r="A26" s="2">
        <v>166</v>
      </c>
      <c r="B26" s="2">
        <v>166</v>
      </c>
      <c r="C26" s="2">
        <v>166</v>
      </c>
      <c r="D26" s="2">
        <v>3.43</v>
      </c>
      <c r="E26" s="2">
        <v>2.54</v>
      </c>
      <c r="F26" s="2">
        <v>2.15</v>
      </c>
      <c r="G26" s="2">
        <v>191</v>
      </c>
      <c r="H26" s="2">
        <v>204</v>
      </c>
      <c r="I26" s="2">
        <v>81</v>
      </c>
      <c r="J26" s="2">
        <v>270</v>
      </c>
      <c r="K26" s="2">
        <v>131</v>
      </c>
      <c r="L26" s="2">
        <v>189</v>
      </c>
      <c r="M26" s="4"/>
      <c r="N26" s="2">
        <f t="shared" si="1"/>
        <v>166</v>
      </c>
      <c r="O26" s="2">
        <f t="shared" si="2"/>
        <v>1.0826666666666667</v>
      </c>
      <c r="P26" s="2">
        <f t="shared" si="19"/>
        <v>1.3720000000000001</v>
      </c>
      <c r="Q26" s="2">
        <f t="shared" si="18"/>
        <v>1.016</v>
      </c>
      <c r="R26" s="2">
        <f t="shared" si="18"/>
        <v>0.86</v>
      </c>
      <c r="S26" s="2">
        <f t="shared" si="18"/>
        <v>76.400000000000006</v>
      </c>
      <c r="T26" s="2">
        <f t="shared" si="18"/>
        <v>81.600000000000009</v>
      </c>
      <c r="U26" s="2">
        <f t="shared" si="18"/>
        <v>32.4</v>
      </c>
      <c r="V26" s="2">
        <f t="shared" si="18"/>
        <v>108</v>
      </c>
      <c r="W26" s="2">
        <f t="shared" si="18"/>
        <v>52.400000000000006</v>
      </c>
      <c r="X26" s="2">
        <f t="shared" si="18"/>
        <v>75.600000000000009</v>
      </c>
      <c r="Y26" s="2">
        <f t="shared" si="12"/>
        <v>190.4</v>
      </c>
      <c r="Z26" s="2">
        <f t="shared" si="13"/>
        <v>236</v>
      </c>
      <c r="AA26" s="2">
        <f t="shared" si="14"/>
        <v>34.426548053333335</v>
      </c>
      <c r="AB26" s="2">
        <f t="shared" si="15"/>
        <v>155.97345194666667</v>
      </c>
      <c r="AC26" s="2">
        <f t="shared" si="20"/>
        <v>28.373451946666677</v>
      </c>
      <c r="AD26" s="2">
        <f t="shared" si="21"/>
        <v>0.13949759873888171</v>
      </c>
      <c r="AE26">
        <v>127.6</v>
      </c>
    </row>
    <row r="27" spans="1:31">
      <c r="A27" s="2">
        <v>156</v>
      </c>
      <c r="B27" s="2">
        <v>156</v>
      </c>
      <c r="C27" s="2">
        <v>156</v>
      </c>
      <c r="D27" s="2">
        <v>3.33</v>
      </c>
      <c r="E27" s="2">
        <v>2.46</v>
      </c>
      <c r="F27" s="2">
        <v>2.08</v>
      </c>
      <c r="G27" s="2">
        <v>188</v>
      </c>
      <c r="H27" s="2">
        <v>194</v>
      </c>
      <c r="I27" s="2">
        <v>85</v>
      </c>
      <c r="J27" s="2">
        <v>234</v>
      </c>
      <c r="K27" s="2">
        <v>106</v>
      </c>
      <c r="L27" s="2">
        <v>168</v>
      </c>
      <c r="M27" s="4"/>
      <c r="N27" s="2">
        <f t="shared" si="1"/>
        <v>156</v>
      </c>
      <c r="O27" s="2">
        <f t="shared" si="2"/>
        <v>1.0493333333333332</v>
      </c>
      <c r="P27" s="2">
        <f t="shared" si="19"/>
        <v>1.3320000000000001</v>
      </c>
      <c r="Q27" s="2">
        <f t="shared" si="18"/>
        <v>0.98399999999999999</v>
      </c>
      <c r="R27" s="2">
        <f t="shared" si="18"/>
        <v>0.83200000000000007</v>
      </c>
      <c r="S27" s="2">
        <f t="shared" si="18"/>
        <v>75.2</v>
      </c>
      <c r="T27" s="2">
        <f t="shared" si="18"/>
        <v>77.600000000000009</v>
      </c>
      <c r="U27" s="2">
        <f t="shared" si="18"/>
        <v>34</v>
      </c>
      <c r="V27" s="2">
        <f t="shared" si="18"/>
        <v>93.600000000000009</v>
      </c>
      <c r="W27" s="2">
        <f t="shared" si="18"/>
        <v>42.400000000000006</v>
      </c>
      <c r="X27" s="2">
        <f t="shared" si="18"/>
        <v>67.2</v>
      </c>
      <c r="Y27" s="2">
        <f t="shared" si="12"/>
        <v>186.8</v>
      </c>
      <c r="Z27" s="2">
        <f t="shared" si="13"/>
        <v>203.2</v>
      </c>
      <c r="AA27" s="2">
        <f t="shared" si="14"/>
        <v>32.339320053333324</v>
      </c>
      <c r="AB27" s="2">
        <f t="shared" si="15"/>
        <v>154.46067994666669</v>
      </c>
      <c r="AC27" s="2">
        <f t="shared" si="20"/>
        <v>26.860679946666693</v>
      </c>
      <c r="AD27" s="2">
        <f t="shared" si="21"/>
        <v>0.15058429888010877</v>
      </c>
      <c r="AE27">
        <v>127.6</v>
      </c>
    </row>
    <row r="28" spans="1:31">
      <c r="A28" s="2">
        <v>145</v>
      </c>
      <c r="B28" s="2">
        <v>145</v>
      </c>
      <c r="C28" s="2">
        <v>144</v>
      </c>
      <c r="D28" s="2">
        <v>3.24</v>
      </c>
      <c r="E28" s="2">
        <v>2.4300000000000002</v>
      </c>
      <c r="F28" s="2">
        <v>1.99</v>
      </c>
      <c r="G28" s="2">
        <v>184</v>
      </c>
      <c r="H28" s="2">
        <v>184</v>
      </c>
      <c r="I28" s="2">
        <v>88</v>
      </c>
      <c r="J28" s="2">
        <v>200</v>
      </c>
      <c r="K28" s="2">
        <v>88</v>
      </c>
      <c r="L28" s="2">
        <v>144</v>
      </c>
      <c r="M28" s="4"/>
      <c r="N28" s="2">
        <f t="shared" si="1"/>
        <v>144.66666666666666</v>
      </c>
      <c r="O28" s="2">
        <f t="shared" si="2"/>
        <v>1.0213333333333334</v>
      </c>
      <c r="P28" s="2">
        <f t="shared" si="19"/>
        <v>1.2960000000000003</v>
      </c>
      <c r="Q28" s="2">
        <f t="shared" si="18"/>
        <v>0.97200000000000009</v>
      </c>
      <c r="R28" s="2">
        <f t="shared" si="18"/>
        <v>0.79600000000000004</v>
      </c>
      <c r="S28" s="2">
        <f t="shared" si="18"/>
        <v>73.600000000000009</v>
      </c>
      <c r="T28" s="2">
        <f t="shared" si="18"/>
        <v>73.600000000000009</v>
      </c>
      <c r="U28" s="2">
        <f t="shared" si="18"/>
        <v>35.200000000000003</v>
      </c>
      <c r="V28" s="2">
        <f t="shared" si="18"/>
        <v>80</v>
      </c>
      <c r="W28" s="2">
        <f t="shared" si="18"/>
        <v>35.200000000000003</v>
      </c>
      <c r="X28" s="2">
        <f t="shared" si="18"/>
        <v>57.6</v>
      </c>
      <c r="Y28" s="2">
        <f t="shared" si="12"/>
        <v>182.40000000000003</v>
      </c>
      <c r="Z28" s="2">
        <f t="shared" si="13"/>
        <v>172.8</v>
      </c>
      <c r="AA28" s="2">
        <f t="shared" si="14"/>
        <v>30.636486613333336</v>
      </c>
      <c r="AB28" s="2">
        <f t="shared" si="15"/>
        <v>151.76351338666669</v>
      </c>
      <c r="AC28" s="2">
        <f t="shared" si="20"/>
        <v>24.163513386666693</v>
      </c>
      <c r="AD28" s="2">
        <f t="shared" si="21"/>
        <v>0.16279400883134751</v>
      </c>
      <c r="AE28">
        <v>127.6</v>
      </c>
    </row>
    <row r="29" spans="1:31">
      <c r="A29" s="2">
        <v>135</v>
      </c>
      <c r="B29" s="2">
        <v>135</v>
      </c>
      <c r="C29" s="2">
        <v>134</v>
      </c>
      <c r="D29" s="2">
        <v>3.22</v>
      </c>
      <c r="E29" s="2">
        <v>2.4300000000000002</v>
      </c>
      <c r="F29" s="2">
        <v>1.96</v>
      </c>
      <c r="G29" s="2">
        <v>180</v>
      </c>
      <c r="H29" s="2">
        <v>177</v>
      </c>
      <c r="I29" s="2">
        <v>89</v>
      </c>
      <c r="J29" s="2">
        <v>174</v>
      </c>
      <c r="K29" s="2">
        <v>69</v>
      </c>
      <c r="L29" s="2">
        <v>125</v>
      </c>
      <c r="M29" s="4"/>
      <c r="N29" s="2">
        <f t="shared" si="1"/>
        <v>134.66666666666666</v>
      </c>
      <c r="O29" s="2">
        <f t="shared" si="2"/>
        <v>1.0146666666666668</v>
      </c>
      <c r="P29" s="2">
        <f t="shared" si="19"/>
        <v>1.2880000000000003</v>
      </c>
      <c r="Q29" s="2">
        <f t="shared" si="18"/>
        <v>0.97200000000000009</v>
      </c>
      <c r="R29" s="2">
        <f t="shared" si="18"/>
        <v>0.78400000000000003</v>
      </c>
      <c r="S29" s="2">
        <f t="shared" si="18"/>
        <v>72</v>
      </c>
      <c r="T29" s="2">
        <f t="shared" si="18"/>
        <v>70.8</v>
      </c>
      <c r="U29" s="2">
        <f t="shared" si="18"/>
        <v>35.6</v>
      </c>
      <c r="V29" s="2">
        <f t="shared" si="18"/>
        <v>69.600000000000009</v>
      </c>
      <c r="W29" s="2">
        <f t="shared" si="18"/>
        <v>27.6</v>
      </c>
      <c r="X29" s="2">
        <f t="shared" si="18"/>
        <v>50</v>
      </c>
      <c r="Y29" s="2">
        <f t="shared" si="12"/>
        <v>178.4</v>
      </c>
      <c r="Z29" s="2">
        <f t="shared" si="13"/>
        <v>147.20000000000002</v>
      </c>
      <c r="AA29" s="2">
        <f t="shared" si="14"/>
        <v>30.237837813333339</v>
      </c>
      <c r="AB29" s="2">
        <f t="shared" si="15"/>
        <v>148.16216218666668</v>
      </c>
      <c r="AC29" s="2">
        <f t="shared" si="20"/>
        <v>20.562162186666683</v>
      </c>
      <c r="AD29" s="2">
        <f t="shared" si="21"/>
        <v>0.17233299500859026</v>
      </c>
      <c r="AE29">
        <v>127.6</v>
      </c>
    </row>
    <row r="30" spans="1:3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4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6" spans="1:30">
      <c r="A36" s="3" t="s">
        <v>18</v>
      </c>
      <c r="B36" s="3">
        <f>2/5</f>
        <v>0.4</v>
      </c>
    </row>
    <row r="37" spans="1:30">
      <c r="A37" s="3" t="s">
        <v>19</v>
      </c>
      <c r="B37" s="3">
        <v>9.44</v>
      </c>
    </row>
    <row r="38" spans="1:30">
      <c r="A38" s="3" t="s">
        <v>20</v>
      </c>
      <c r="B38" s="3">
        <v>10.5</v>
      </c>
    </row>
    <row r="39" spans="1:30">
      <c r="A39" s="3" t="s">
        <v>21</v>
      </c>
      <c r="B39" s="3">
        <v>9.44</v>
      </c>
    </row>
    <row r="40" spans="1:30">
      <c r="A40" s="10" t="s">
        <v>22</v>
      </c>
      <c r="B40" s="11">
        <f>(B37+B38+B39)/3</f>
        <v>9.7933333333333312</v>
      </c>
    </row>
  </sheetData>
  <mergeCells count="4">
    <mergeCell ref="A3:L3"/>
    <mergeCell ref="A19:L19"/>
    <mergeCell ref="N3:X3"/>
    <mergeCell ref="N19:X19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motor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2016-04-02T18:11:32Z</dcterms:created>
  <dcterms:modified xsi:type="dcterms:W3CDTF">2016-05-05T16:27:22Z</dcterms:modified>
</cp:coreProperties>
</file>