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3895" windowHeight="10485"/>
  </bookViews>
  <sheets>
    <sheet name="kompenzace" sheetId="1" r:id="rId1"/>
  </sheets>
  <calcPr calcId="124519"/>
</workbook>
</file>

<file path=xl/calcChain.xml><?xml version="1.0" encoding="utf-8"?>
<calcChain xmlns="http://schemas.openxmlformats.org/spreadsheetml/2006/main">
  <c r="B64" i="1"/>
  <c r="B75"/>
  <c r="B76"/>
  <c r="B68"/>
  <c r="Z46"/>
  <c r="Z60"/>
  <c r="Z59"/>
  <c r="Z58"/>
  <c r="Z57"/>
  <c r="Z56"/>
  <c r="Z55"/>
  <c r="Z54"/>
  <c r="Z53"/>
  <c r="Z52"/>
  <c r="Z51"/>
  <c r="Z50"/>
  <c r="Z49"/>
  <c r="Z48"/>
  <c r="Z47"/>
  <c r="Z45"/>
  <c r="Z28"/>
  <c r="Z29"/>
  <c r="Z30"/>
  <c r="Z31"/>
  <c r="AA31"/>
  <c r="Z32"/>
  <c r="Z33"/>
  <c r="Z34"/>
  <c r="Z35"/>
  <c r="AA35"/>
  <c r="Z36"/>
  <c r="Z37"/>
  <c r="Z38"/>
  <c r="Z39"/>
  <c r="AA39"/>
  <c r="Z40"/>
  <c r="Z41"/>
  <c r="Z42"/>
  <c r="Z43"/>
  <c r="AA43"/>
  <c r="Z27"/>
  <c r="Z8"/>
  <c r="Z12"/>
  <c r="Z16"/>
  <c r="Z20"/>
  <c r="Z24"/>
  <c r="Q45"/>
  <c r="Q28"/>
  <c r="R28"/>
  <c r="S28"/>
  <c r="T28"/>
  <c r="U28"/>
  <c r="V28"/>
  <c r="W28"/>
  <c r="AA28" s="1"/>
  <c r="X28"/>
  <c r="Y28"/>
  <c r="Q29"/>
  <c r="R29"/>
  <c r="S29"/>
  <c r="T29"/>
  <c r="U29"/>
  <c r="V29"/>
  <c r="W29"/>
  <c r="X29"/>
  <c r="AA29" s="1"/>
  <c r="Y29"/>
  <c r="Q30"/>
  <c r="R30"/>
  <c r="S30"/>
  <c r="T30"/>
  <c r="U30"/>
  <c r="V30"/>
  <c r="W30"/>
  <c r="AA30" s="1"/>
  <c r="X30"/>
  <c r="Y30"/>
  <c r="Q31"/>
  <c r="R31"/>
  <c r="S31"/>
  <c r="T31"/>
  <c r="U31"/>
  <c r="V31"/>
  <c r="W31"/>
  <c r="X31"/>
  <c r="Y31"/>
  <c r="Q32"/>
  <c r="R32"/>
  <c r="S32"/>
  <c r="T32"/>
  <c r="U32"/>
  <c r="V32"/>
  <c r="W32"/>
  <c r="AA32" s="1"/>
  <c r="X32"/>
  <c r="Y32"/>
  <c r="Q33"/>
  <c r="R33"/>
  <c r="S33"/>
  <c r="T33"/>
  <c r="U33"/>
  <c r="V33"/>
  <c r="W33"/>
  <c r="X33"/>
  <c r="AA33" s="1"/>
  <c r="Y33"/>
  <c r="Q34"/>
  <c r="R34"/>
  <c r="S34"/>
  <c r="T34"/>
  <c r="U34"/>
  <c r="V34"/>
  <c r="W34"/>
  <c r="AA34" s="1"/>
  <c r="X34"/>
  <c r="Y34"/>
  <c r="Q35"/>
  <c r="R35"/>
  <c r="S35"/>
  <c r="T35"/>
  <c r="U35"/>
  <c r="V35"/>
  <c r="W35"/>
  <c r="X35"/>
  <c r="Y35"/>
  <c r="Q36"/>
  <c r="R36"/>
  <c r="S36"/>
  <c r="T36"/>
  <c r="U36"/>
  <c r="V36"/>
  <c r="W36"/>
  <c r="AA36" s="1"/>
  <c r="X36"/>
  <c r="Y36"/>
  <c r="Q37"/>
  <c r="R37"/>
  <c r="S37"/>
  <c r="T37"/>
  <c r="U37"/>
  <c r="V37"/>
  <c r="W37"/>
  <c r="X37"/>
  <c r="AA37" s="1"/>
  <c r="Y37"/>
  <c r="Q38"/>
  <c r="R38"/>
  <c r="S38"/>
  <c r="T38"/>
  <c r="U38"/>
  <c r="V38"/>
  <c r="W38"/>
  <c r="AA38" s="1"/>
  <c r="X38"/>
  <c r="Y38"/>
  <c r="Q39"/>
  <c r="R39"/>
  <c r="S39"/>
  <c r="T39"/>
  <c r="U39"/>
  <c r="V39"/>
  <c r="W39"/>
  <c r="X39"/>
  <c r="Y39"/>
  <c r="Q40"/>
  <c r="R40"/>
  <c r="S40"/>
  <c r="T40"/>
  <c r="U40"/>
  <c r="V40"/>
  <c r="W40"/>
  <c r="AA40" s="1"/>
  <c r="X40"/>
  <c r="Y40"/>
  <c r="Q41"/>
  <c r="R41"/>
  <c r="S41"/>
  <c r="T41"/>
  <c r="U41"/>
  <c r="V41"/>
  <c r="W41"/>
  <c r="X41"/>
  <c r="AA41" s="1"/>
  <c r="Y41"/>
  <c r="Q42"/>
  <c r="R42"/>
  <c r="S42"/>
  <c r="T42"/>
  <c r="U42"/>
  <c r="V42"/>
  <c r="W42"/>
  <c r="AA42" s="1"/>
  <c r="X42"/>
  <c r="Y42"/>
  <c r="Q43"/>
  <c r="R43"/>
  <c r="S43"/>
  <c r="T43"/>
  <c r="U43"/>
  <c r="V43"/>
  <c r="W43"/>
  <c r="X43"/>
  <c r="Y43"/>
  <c r="R27"/>
  <c r="S27"/>
  <c r="T27"/>
  <c r="U27"/>
  <c r="V27"/>
  <c r="W27"/>
  <c r="AA27" s="1"/>
  <c r="X27"/>
  <c r="Y27"/>
  <c r="Q27"/>
  <c r="Q4"/>
  <c r="R45"/>
  <c r="S45"/>
  <c r="T45"/>
  <c r="U45"/>
  <c r="V45"/>
  <c r="W45"/>
  <c r="X45"/>
  <c r="Y45"/>
  <c r="R46"/>
  <c r="S46"/>
  <c r="T46"/>
  <c r="U46"/>
  <c r="V46"/>
  <c r="W46"/>
  <c r="X46"/>
  <c r="Y46"/>
  <c r="R47"/>
  <c r="S47"/>
  <c r="T47"/>
  <c r="U47"/>
  <c r="V47"/>
  <c r="W47"/>
  <c r="X47"/>
  <c r="Y47"/>
  <c r="R48"/>
  <c r="S48"/>
  <c r="T48"/>
  <c r="U48"/>
  <c r="V48"/>
  <c r="W48"/>
  <c r="X48"/>
  <c r="Y48"/>
  <c r="R49"/>
  <c r="S49"/>
  <c r="T49"/>
  <c r="U49"/>
  <c r="V49"/>
  <c r="W49"/>
  <c r="X49"/>
  <c r="Y49"/>
  <c r="R50"/>
  <c r="S50"/>
  <c r="T50"/>
  <c r="U50"/>
  <c r="V50"/>
  <c r="W50"/>
  <c r="X50"/>
  <c r="Y50"/>
  <c r="R51"/>
  <c r="S51"/>
  <c r="T51"/>
  <c r="U51"/>
  <c r="V51"/>
  <c r="W51"/>
  <c r="X51"/>
  <c r="Y51"/>
  <c r="R52"/>
  <c r="S52"/>
  <c r="T52"/>
  <c r="U52"/>
  <c r="V52"/>
  <c r="W52"/>
  <c r="X52"/>
  <c r="Y52"/>
  <c r="R53"/>
  <c r="S53"/>
  <c r="T53"/>
  <c r="U53"/>
  <c r="V53"/>
  <c r="W53"/>
  <c r="X53"/>
  <c r="Y53"/>
  <c r="R54"/>
  <c r="S54"/>
  <c r="T54"/>
  <c r="U54"/>
  <c r="V54"/>
  <c r="W54"/>
  <c r="X54"/>
  <c r="Y54"/>
  <c r="R55"/>
  <c r="S55"/>
  <c r="T55"/>
  <c r="U55"/>
  <c r="V55"/>
  <c r="W55"/>
  <c r="X55"/>
  <c r="Y55"/>
  <c r="R56"/>
  <c r="S56"/>
  <c r="T56"/>
  <c r="U56"/>
  <c r="V56"/>
  <c r="W56"/>
  <c r="X56"/>
  <c r="Y56"/>
  <c r="R57"/>
  <c r="S57"/>
  <c r="T57"/>
  <c r="U57"/>
  <c r="V57"/>
  <c r="W57"/>
  <c r="X57"/>
  <c r="Y57"/>
  <c r="R58"/>
  <c r="S58"/>
  <c r="T58"/>
  <c r="U58"/>
  <c r="V58"/>
  <c r="W58"/>
  <c r="X58"/>
  <c r="Y58"/>
  <c r="R59"/>
  <c r="S59"/>
  <c r="T59"/>
  <c r="U59"/>
  <c r="V59"/>
  <c r="W59"/>
  <c r="X59"/>
  <c r="Y59"/>
  <c r="R60"/>
  <c r="S60"/>
  <c r="T60"/>
  <c r="U60"/>
  <c r="V60"/>
  <c r="W60"/>
  <c r="X60"/>
  <c r="Y60"/>
  <c r="Q46"/>
  <c r="Q47"/>
  <c r="Q48"/>
  <c r="Q49"/>
  <c r="Q50"/>
  <c r="Q51"/>
  <c r="Q52"/>
  <c r="Q53"/>
  <c r="Q54"/>
  <c r="Q55"/>
  <c r="Q56"/>
  <c r="Q57"/>
  <c r="Q58"/>
  <c r="Q59"/>
  <c r="Q60"/>
  <c r="R4"/>
  <c r="S4"/>
  <c r="T4"/>
  <c r="U4"/>
  <c r="V4"/>
  <c r="W4"/>
  <c r="X4"/>
  <c r="Y4"/>
  <c r="AA4" s="1"/>
  <c r="R5"/>
  <c r="S5"/>
  <c r="T5"/>
  <c r="U5"/>
  <c r="V5"/>
  <c r="W5"/>
  <c r="AA5" s="1"/>
  <c r="X5"/>
  <c r="Y5"/>
  <c r="R6"/>
  <c r="S6"/>
  <c r="T6"/>
  <c r="U6"/>
  <c r="V6"/>
  <c r="W6"/>
  <c r="X6"/>
  <c r="Y6"/>
  <c r="AA6" s="1"/>
  <c r="R7"/>
  <c r="S7"/>
  <c r="T7"/>
  <c r="U7"/>
  <c r="V7"/>
  <c r="W7"/>
  <c r="X7"/>
  <c r="Y7"/>
  <c r="AA7" s="1"/>
  <c r="R8"/>
  <c r="S8"/>
  <c r="T8"/>
  <c r="U8"/>
  <c r="V8"/>
  <c r="W8"/>
  <c r="AA8" s="1"/>
  <c r="X8"/>
  <c r="Y8"/>
  <c r="R9"/>
  <c r="S9"/>
  <c r="T9"/>
  <c r="U9"/>
  <c r="V9"/>
  <c r="W9"/>
  <c r="AA9" s="1"/>
  <c r="X9"/>
  <c r="Y9"/>
  <c r="R10"/>
  <c r="S10"/>
  <c r="T10"/>
  <c r="U10"/>
  <c r="V10"/>
  <c r="W10"/>
  <c r="X10"/>
  <c r="Y10"/>
  <c r="AA10" s="1"/>
  <c r="R11"/>
  <c r="S11"/>
  <c r="T11"/>
  <c r="U11"/>
  <c r="V11"/>
  <c r="W11"/>
  <c r="X11"/>
  <c r="Y11"/>
  <c r="AA11" s="1"/>
  <c r="R12"/>
  <c r="S12"/>
  <c r="T12"/>
  <c r="U12"/>
  <c r="V12"/>
  <c r="W12"/>
  <c r="AA12" s="1"/>
  <c r="X12"/>
  <c r="Y12"/>
  <c r="R13"/>
  <c r="S13"/>
  <c r="T13"/>
  <c r="U13"/>
  <c r="V13"/>
  <c r="W13"/>
  <c r="AA13" s="1"/>
  <c r="X13"/>
  <c r="Y13"/>
  <c r="R14"/>
  <c r="S14"/>
  <c r="T14"/>
  <c r="U14"/>
  <c r="V14"/>
  <c r="W14"/>
  <c r="X14"/>
  <c r="Y14"/>
  <c r="AA14" s="1"/>
  <c r="R15"/>
  <c r="S15"/>
  <c r="T15"/>
  <c r="U15"/>
  <c r="V15"/>
  <c r="W15"/>
  <c r="X15"/>
  <c r="Y15"/>
  <c r="AA15" s="1"/>
  <c r="R16"/>
  <c r="S16"/>
  <c r="T16"/>
  <c r="U16"/>
  <c r="V16"/>
  <c r="W16"/>
  <c r="AA16" s="1"/>
  <c r="X16"/>
  <c r="Y16"/>
  <c r="R17"/>
  <c r="S17"/>
  <c r="T17"/>
  <c r="U17"/>
  <c r="V17"/>
  <c r="W17"/>
  <c r="AA17" s="1"/>
  <c r="X17"/>
  <c r="Y17"/>
  <c r="R18"/>
  <c r="S18"/>
  <c r="T18"/>
  <c r="U18"/>
  <c r="V18"/>
  <c r="W18"/>
  <c r="X18"/>
  <c r="Y18"/>
  <c r="AA18" s="1"/>
  <c r="R19"/>
  <c r="S19"/>
  <c r="T19"/>
  <c r="U19"/>
  <c r="V19"/>
  <c r="W19"/>
  <c r="X19"/>
  <c r="Y19"/>
  <c r="AA19" s="1"/>
  <c r="R20"/>
  <c r="S20"/>
  <c r="T20"/>
  <c r="U20"/>
  <c r="V20"/>
  <c r="W20"/>
  <c r="AA20" s="1"/>
  <c r="X20"/>
  <c r="Y20"/>
  <c r="R21"/>
  <c r="S21"/>
  <c r="T21"/>
  <c r="U21"/>
  <c r="V21"/>
  <c r="W21"/>
  <c r="AA21" s="1"/>
  <c r="X21"/>
  <c r="Y21"/>
  <c r="R22"/>
  <c r="S22"/>
  <c r="T22"/>
  <c r="U22"/>
  <c r="V22"/>
  <c r="W22"/>
  <c r="X22"/>
  <c r="Y22"/>
  <c r="AA22" s="1"/>
  <c r="R23"/>
  <c r="S23"/>
  <c r="T23"/>
  <c r="U23"/>
  <c r="V23"/>
  <c r="W23"/>
  <c r="X23"/>
  <c r="Y23"/>
  <c r="AA23" s="1"/>
  <c r="R24"/>
  <c r="S24"/>
  <c r="T24"/>
  <c r="U24"/>
  <c r="V24"/>
  <c r="W24"/>
  <c r="AA24" s="1"/>
  <c r="X24"/>
  <c r="Y24"/>
  <c r="R25"/>
  <c r="S25"/>
  <c r="T25"/>
  <c r="U25"/>
  <c r="V25"/>
  <c r="W25"/>
  <c r="AA25" s="1"/>
  <c r="X25"/>
  <c r="Y25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O4"/>
  <c r="Z4" s="1"/>
  <c r="P4"/>
  <c r="O5"/>
  <c r="Z5" s="1"/>
  <c r="P5"/>
  <c r="O6"/>
  <c r="Z6" s="1"/>
  <c r="P6"/>
  <c r="O7"/>
  <c r="P7"/>
  <c r="O8"/>
  <c r="P8"/>
  <c r="O9"/>
  <c r="Z9" s="1"/>
  <c r="P9"/>
  <c r="O10"/>
  <c r="Z10" s="1"/>
  <c r="P10"/>
  <c r="O11"/>
  <c r="P11"/>
  <c r="O12"/>
  <c r="P12"/>
  <c r="O13"/>
  <c r="Z13" s="1"/>
  <c r="P13"/>
  <c r="O14"/>
  <c r="Z14" s="1"/>
  <c r="P14"/>
  <c r="O15"/>
  <c r="P15"/>
  <c r="O16"/>
  <c r="P16"/>
  <c r="O17"/>
  <c r="Z17" s="1"/>
  <c r="P17"/>
  <c r="O18"/>
  <c r="Z18" s="1"/>
  <c r="P18"/>
  <c r="O19"/>
  <c r="P19"/>
  <c r="O20"/>
  <c r="P20"/>
  <c r="O21"/>
  <c r="Z21" s="1"/>
  <c r="P21"/>
  <c r="O22"/>
  <c r="Z22" s="1"/>
  <c r="P22"/>
  <c r="O23"/>
  <c r="P23"/>
  <c r="O24"/>
  <c r="P24"/>
  <c r="O25"/>
  <c r="Z25" s="1"/>
  <c r="P25"/>
  <c r="N5"/>
  <c r="N6"/>
  <c r="N7"/>
  <c r="Z7" s="1"/>
  <c r="N8"/>
  <c r="N9"/>
  <c r="N10"/>
  <c r="N11"/>
  <c r="Z11" s="1"/>
  <c r="N12"/>
  <c r="N13"/>
  <c r="N14"/>
  <c r="N15"/>
  <c r="Z15" s="1"/>
  <c r="N16"/>
  <c r="N17"/>
  <c r="N18"/>
  <c r="N19"/>
  <c r="Z19" s="1"/>
  <c r="N20"/>
  <c r="N21"/>
  <c r="N22"/>
  <c r="N23"/>
  <c r="Z23" s="1"/>
  <c r="N24"/>
  <c r="N25"/>
  <c r="N4"/>
  <c r="B72"/>
  <c r="AA60" l="1"/>
  <c r="AA58"/>
  <c r="AA56"/>
  <c r="AA54"/>
  <c r="AA52"/>
  <c r="AA50"/>
  <c r="AA48"/>
  <c r="AA45"/>
  <c r="AA59"/>
  <c r="AA57"/>
  <c r="AA55"/>
  <c r="AA53"/>
  <c r="AA51"/>
  <c r="AA49"/>
  <c r="AA47"/>
  <c r="AA46"/>
</calcChain>
</file>

<file path=xl/sharedStrings.xml><?xml version="1.0" encoding="utf-8"?>
<sst xmlns="http://schemas.openxmlformats.org/spreadsheetml/2006/main" count="68" uniqueCount="37">
  <si>
    <t>Hvězda (Y)</t>
  </si>
  <si>
    <t>Trojúhelník (D)</t>
  </si>
  <si>
    <t>Véčko (V)</t>
  </si>
  <si>
    <t>U [V]</t>
  </si>
  <si>
    <t>Q [VAr]</t>
  </si>
  <si>
    <t>k (I,P,Q)</t>
  </si>
  <si>
    <t>Naprázdno Q_TR</t>
  </si>
  <si>
    <t>S kompenzací Q_TR+C</t>
  </si>
  <si>
    <r>
      <t>C [</t>
    </r>
    <r>
      <rPr>
        <sz val="11"/>
        <color theme="1"/>
        <rFont val="Calibri"/>
        <family val="2"/>
        <charset val="238"/>
      </rPr>
      <t>ɲ</t>
    </r>
    <r>
      <rPr>
        <sz val="11"/>
        <color theme="1"/>
        <rFont val="Calibri"/>
        <family val="2"/>
        <charset val="238"/>
        <scheme val="minor"/>
      </rPr>
      <t>F]</t>
    </r>
  </si>
  <si>
    <t>QY</t>
  </si>
  <si>
    <r>
      <t>U</t>
    </r>
    <r>
      <rPr>
        <b/>
        <vertAlign val="subscript"/>
        <sz val="11"/>
        <color theme="1"/>
        <rFont val="Calibri"/>
        <family val="2"/>
        <charset val="238"/>
        <scheme val="minor"/>
      </rPr>
      <t>L1L2</t>
    </r>
  </si>
  <si>
    <r>
      <t>U</t>
    </r>
    <r>
      <rPr>
        <b/>
        <vertAlign val="subscript"/>
        <sz val="11"/>
        <color theme="1"/>
        <rFont val="Calibri"/>
        <family val="2"/>
        <charset val="238"/>
        <scheme val="minor"/>
      </rPr>
      <t>L2L3</t>
    </r>
  </si>
  <si>
    <r>
      <t>U</t>
    </r>
    <r>
      <rPr>
        <b/>
        <vertAlign val="subscript"/>
        <sz val="11"/>
        <color theme="1"/>
        <rFont val="Calibri"/>
        <family val="2"/>
        <charset val="238"/>
        <scheme val="minor"/>
      </rPr>
      <t>L3L1</t>
    </r>
  </si>
  <si>
    <r>
      <t>I</t>
    </r>
    <r>
      <rPr>
        <b/>
        <vertAlign val="subscript"/>
        <sz val="11"/>
        <color theme="1"/>
        <rFont val="Calibri"/>
        <family val="2"/>
        <charset val="238"/>
        <scheme val="minor"/>
      </rPr>
      <t>L1</t>
    </r>
  </si>
  <si>
    <r>
      <t>I</t>
    </r>
    <r>
      <rPr>
        <b/>
        <vertAlign val="subscript"/>
        <sz val="11"/>
        <color theme="1"/>
        <rFont val="Calibri"/>
        <family val="2"/>
        <charset val="238"/>
        <scheme val="minor"/>
      </rPr>
      <t>L2</t>
    </r>
  </si>
  <si>
    <r>
      <t>I</t>
    </r>
    <r>
      <rPr>
        <b/>
        <vertAlign val="subscript"/>
        <sz val="11"/>
        <color theme="1"/>
        <rFont val="Calibri"/>
        <family val="2"/>
        <charset val="238"/>
        <scheme val="minor"/>
      </rPr>
      <t>L3</t>
    </r>
  </si>
  <si>
    <r>
      <t>P</t>
    </r>
    <r>
      <rPr>
        <b/>
        <vertAlign val="subscript"/>
        <sz val="11"/>
        <color theme="1"/>
        <rFont val="Calibri"/>
        <family val="2"/>
        <charset val="238"/>
        <scheme val="minor"/>
      </rPr>
      <t>L1</t>
    </r>
  </si>
  <si>
    <r>
      <t>P</t>
    </r>
    <r>
      <rPr>
        <b/>
        <vertAlign val="subscript"/>
        <sz val="11"/>
        <color theme="1"/>
        <rFont val="Calibri"/>
        <family val="2"/>
        <charset val="238"/>
        <scheme val="minor"/>
      </rPr>
      <t>L2</t>
    </r>
  </si>
  <si>
    <r>
      <t>P</t>
    </r>
    <r>
      <rPr>
        <b/>
        <vertAlign val="subscript"/>
        <sz val="11"/>
        <color theme="1"/>
        <rFont val="Calibri"/>
        <family val="2"/>
        <charset val="238"/>
        <scheme val="minor"/>
      </rPr>
      <t>L3</t>
    </r>
  </si>
  <si>
    <r>
      <t>Q</t>
    </r>
    <r>
      <rPr>
        <b/>
        <vertAlign val="subscript"/>
        <sz val="11"/>
        <color theme="1"/>
        <rFont val="Calibri"/>
        <family val="2"/>
        <charset val="238"/>
        <scheme val="minor"/>
      </rPr>
      <t>L1</t>
    </r>
  </si>
  <si>
    <r>
      <t>Q</t>
    </r>
    <r>
      <rPr>
        <b/>
        <vertAlign val="subscript"/>
        <sz val="11"/>
        <color theme="1"/>
        <rFont val="Calibri"/>
        <family val="2"/>
        <charset val="238"/>
        <scheme val="minor"/>
      </rPr>
      <t>L2</t>
    </r>
  </si>
  <si>
    <r>
      <t>Q</t>
    </r>
    <r>
      <rPr>
        <b/>
        <vertAlign val="subscript"/>
        <sz val="11"/>
        <color theme="1"/>
        <rFont val="Calibri"/>
        <family val="2"/>
        <charset val="238"/>
        <scheme val="minor"/>
      </rPr>
      <t>L3</t>
    </r>
  </si>
  <si>
    <t>[V]</t>
  </si>
  <si>
    <t>[A]</t>
  </si>
  <si>
    <t>[W]</t>
  </si>
  <si>
    <t>[VAr]</t>
  </si>
  <si>
    <r>
      <t>U</t>
    </r>
    <r>
      <rPr>
        <b/>
        <vertAlign val="subscript"/>
        <sz val="11"/>
        <color theme="1"/>
        <rFont val="Calibri"/>
        <family val="2"/>
        <charset val="238"/>
        <scheme val="minor"/>
      </rPr>
      <t>0</t>
    </r>
  </si>
  <si>
    <r>
      <t>Q</t>
    </r>
    <r>
      <rPr>
        <b/>
        <vertAlign val="subscript"/>
        <sz val="11"/>
        <color theme="1"/>
        <rFont val="Calibri"/>
        <family val="2"/>
        <charset val="238"/>
        <scheme val="minor"/>
      </rPr>
      <t>3C</t>
    </r>
  </si>
  <si>
    <t>Y</t>
  </si>
  <si>
    <t>D</t>
  </si>
  <si>
    <t>V</t>
  </si>
  <si>
    <r>
      <t>Q</t>
    </r>
    <r>
      <rPr>
        <b/>
        <vertAlign val="subscript"/>
        <sz val="11"/>
        <color theme="1"/>
        <rFont val="Calibri"/>
        <family val="2"/>
        <charset val="238"/>
        <scheme val="minor"/>
      </rPr>
      <t>L1S</t>
    </r>
  </si>
  <si>
    <r>
      <t>Q</t>
    </r>
    <r>
      <rPr>
        <b/>
        <vertAlign val="subscript"/>
        <sz val="11"/>
        <color theme="1"/>
        <rFont val="Calibri"/>
        <family val="2"/>
        <charset val="238"/>
        <scheme val="minor"/>
      </rPr>
      <t>L2S</t>
    </r>
  </si>
  <si>
    <r>
      <t>Q</t>
    </r>
    <r>
      <rPr>
        <b/>
        <vertAlign val="subscript"/>
        <sz val="11"/>
        <color theme="1"/>
        <rFont val="Calibri"/>
        <family val="2"/>
        <charset val="238"/>
        <scheme val="minor"/>
      </rPr>
      <t>L3S</t>
    </r>
  </si>
  <si>
    <r>
      <t>I</t>
    </r>
    <r>
      <rPr>
        <b/>
        <vertAlign val="subscript"/>
        <sz val="11"/>
        <color theme="1"/>
        <rFont val="Calibri"/>
        <family val="2"/>
        <charset val="238"/>
        <scheme val="minor"/>
      </rPr>
      <t>L1S</t>
    </r>
  </si>
  <si>
    <r>
      <t>I</t>
    </r>
    <r>
      <rPr>
        <b/>
        <vertAlign val="subscript"/>
        <sz val="11"/>
        <color theme="1"/>
        <rFont val="Calibri"/>
        <family val="2"/>
        <charset val="238"/>
        <scheme val="minor"/>
      </rPr>
      <t>L2S</t>
    </r>
  </si>
  <si>
    <r>
      <t>I</t>
    </r>
    <r>
      <rPr>
        <b/>
        <vertAlign val="subscript"/>
        <sz val="11"/>
        <color theme="1"/>
        <rFont val="Calibri"/>
        <family val="2"/>
        <charset val="238"/>
        <scheme val="minor"/>
      </rPr>
      <t>L3S</t>
    </r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</si>
</sst>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;[Red]0.00"/>
  </numFmts>
  <fonts count="20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b/>
      <vertAlign val="subscript"/>
      <sz val="11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0" fontId="0" fillId="0" borderId="10" xfId="0" applyBorder="1"/>
    <xf numFmtId="0" fontId="16" fillId="0" borderId="10" xfId="0" applyFont="1" applyBorder="1" applyAlignment="1">
      <alignment horizontal="center"/>
    </xf>
    <xf numFmtId="164" fontId="0" fillId="0" borderId="10" xfId="0" applyNumberFormat="1" applyBorder="1"/>
    <xf numFmtId="0" fontId="0" fillId="0" borderId="0" xfId="0" applyBorder="1"/>
    <xf numFmtId="0" fontId="0" fillId="0" borderId="10" xfId="0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5" xfId="0" applyNumberForma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/>
    <xf numFmtId="0" fontId="16" fillId="0" borderId="14" xfId="0" applyFont="1" applyBorder="1" applyAlignment="1"/>
    <xf numFmtId="0" fontId="0" fillId="0" borderId="10" xfId="0" applyFill="1" applyBorder="1" applyAlignment="1">
      <alignment horizontal="center"/>
    </xf>
    <xf numFmtId="0" fontId="16" fillId="0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2" fontId="16" fillId="0" borderId="14" xfId="0" applyNumberFormat="1" applyFont="1" applyBorder="1" applyAlignment="1">
      <alignment horizontal="center"/>
    </xf>
    <xf numFmtId="2" fontId="16" fillId="0" borderId="12" xfId="0" applyNumberFormat="1" applyFont="1" applyBorder="1" applyAlignment="1">
      <alignment horizontal="center"/>
    </xf>
    <xf numFmtId="2" fontId="16" fillId="0" borderId="10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5" xfId="0" applyNumberFormat="1" applyFill="1" applyBorder="1" applyAlignment="1">
      <alignment horizontal="center"/>
    </xf>
    <xf numFmtId="165" fontId="0" fillId="0" borderId="10" xfId="0" applyNumberFormat="1" applyFill="1" applyBorder="1" applyAlignment="1">
      <alignment horizontal="center"/>
    </xf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Zapojení</a:t>
            </a:r>
            <a:r>
              <a:rPr lang="cs-CZ" baseline="0"/>
              <a:t> do hvězdy </a:t>
            </a:r>
            <a:r>
              <a:rPr lang="cs-CZ"/>
              <a:t>I</a:t>
            </a:r>
            <a:r>
              <a:rPr lang="cs-CZ" baseline="-25000"/>
              <a:t>C</a:t>
            </a:r>
            <a:r>
              <a:rPr lang="cs-CZ"/>
              <a:t>=f(U)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kompenzace!$Q$1</c:f>
              <c:strCache>
                <c:ptCount val="1"/>
                <c:pt idx="0">
                  <c:v>IL1S</c:v>
                </c:pt>
              </c:strCache>
            </c:strRef>
          </c:tx>
          <c:marker>
            <c:symbol val="circle"/>
            <c:size val="6"/>
          </c:marker>
          <c:xVal>
            <c:numRef>
              <c:f>kompenzace!$N$4:$N$25</c:f>
              <c:numCache>
                <c:formatCode>0.00</c:formatCode>
                <c:ptCount val="22"/>
                <c:pt idx="0">
                  <c:v>0</c:v>
                </c:pt>
                <c:pt idx="1">
                  <c:v>18</c:v>
                </c:pt>
                <c:pt idx="2">
                  <c:v>31</c:v>
                </c:pt>
                <c:pt idx="3">
                  <c:v>43</c:v>
                </c:pt>
                <c:pt idx="4">
                  <c:v>53</c:v>
                </c:pt>
                <c:pt idx="5">
                  <c:v>62</c:v>
                </c:pt>
                <c:pt idx="6">
                  <c:v>77</c:v>
                </c:pt>
                <c:pt idx="7">
                  <c:v>99</c:v>
                </c:pt>
                <c:pt idx="8">
                  <c:v>124</c:v>
                </c:pt>
                <c:pt idx="9">
                  <c:v>145</c:v>
                </c:pt>
                <c:pt idx="10">
                  <c:v>167</c:v>
                </c:pt>
                <c:pt idx="11">
                  <c:v>190</c:v>
                </c:pt>
                <c:pt idx="12">
                  <c:v>217</c:v>
                </c:pt>
                <c:pt idx="13">
                  <c:v>244</c:v>
                </c:pt>
                <c:pt idx="14">
                  <c:v>272</c:v>
                </c:pt>
                <c:pt idx="15">
                  <c:v>299</c:v>
                </c:pt>
                <c:pt idx="16">
                  <c:v>323</c:v>
                </c:pt>
                <c:pt idx="17">
                  <c:v>345</c:v>
                </c:pt>
                <c:pt idx="18">
                  <c:v>364</c:v>
                </c:pt>
                <c:pt idx="19">
                  <c:v>364</c:v>
                </c:pt>
                <c:pt idx="20">
                  <c:v>383</c:v>
                </c:pt>
                <c:pt idx="21">
                  <c:v>392</c:v>
                </c:pt>
              </c:numCache>
            </c:numRef>
          </c:xVal>
          <c:yVal>
            <c:numRef>
              <c:f>kompenzace!$Q$4:$Q$25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1.0000000000000002E-2</c:v>
                </c:pt>
                <c:pt idx="3">
                  <c:v>1.4000000000000002E-2</c:v>
                </c:pt>
                <c:pt idx="4">
                  <c:v>1.7999999999999999E-2</c:v>
                </c:pt>
                <c:pt idx="5">
                  <c:v>2.0000000000000004E-2</c:v>
                </c:pt>
                <c:pt idx="6">
                  <c:v>2.6000000000000002E-2</c:v>
                </c:pt>
                <c:pt idx="7">
                  <c:v>3.4000000000000002E-2</c:v>
                </c:pt>
                <c:pt idx="8">
                  <c:v>4.4000000000000004E-2</c:v>
                </c:pt>
                <c:pt idx="9">
                  <c:v>0.05</c:v>
                </c:pt>
                <c:pt idx="10">
                  <c:v>5.7999999999999996E-2</c:v>
                </c:pt>
                <c:pt idx="11">
                  <c:v>6.8000000000000005E-2</c:v>
                </c:pt>
                <c:pt idx="12">
                  <c:v>7.6000000000000012E-2</c:v>
                </c:pt>
                <c:pt idx="13">
                  <c:v>8.6000000000000007E-2</c:v>
                </c:pt>
                <c:pt idx="14">
                  <c:v>9.8000000000000004E-2</c:v>
                </c:pt>
                <c:pt idx="15">
                  <c:v>0.10800000000000001</c:v>
                </c:pt>
                <c:pt idx="16">
                  <c:v>0.11599999999999999</c:v>
                </c:pt>
                <c:pt idx="17">
                  <c:v>0.124</c:v>
                </c:pt>
                <c:pt idx="18">
                  <c:v>0.13</c:v>
                </c:pt>
                <c:pt idx="19">
                  <c:v>0.13200000000000001</c:v>
                </c:pt>
                <c:pt idx="20">
                  <c:v>0.13799999999999998</c:v>
                </c:pt>
                <c:pt idx="21">
                  <c:v>0.14199999999999999</c:v>
                </c:pt>
              </c:numCache>
            </c:numRef>
          </c:yVal>
        </c:ser>
        <c:ser>
          <c:idx val="1"/>
          <c:order val="1"/>
          <c:tx>
            <c:strRef>
              <c:f>kompenzace!$R$1</c:f>
              <c:strCache>
                <c:ptCount val="1"/>
                <c:pt idx="0">
                  <c:v>IL2S</c:v>
                </c:pt>
              </c:strCache>
            </c:strRef>
          </c:tx>
          <c:marker>
            <c:symbol val="circle"/>
            <c:size val="6"/>
          </c:marker>
          <c:xVal>
            <c:numRef>
              <c:f>kompenzace!$O$4:$O$25</c:f>
              <c:numCache>
                <c:formatCode>0.00</c:formatCode>
                <c:ptCount val="22"/>
                <c:pt idx="0">
                  <c:v>0</c:v>
                </c:pt>
                <c:pt idx="1">
                  <c:v>17</c:v>
                </c:pt>
                <c:pt idx="2">
                  <c:v>30</c:v>
                </c:pt>
                <c:pt idx="3">
                  <c:v>42</c:v>
                </c:pt>
                <c:pt idx="4">
                  <c:v>51</c:v>
                </c:pt>
                <c:pt idx="5">
                  <c:v>61</c:v>
                </c:pt>
                <c:pt idx="6">
                  <c:v>76</c:v>
                </c:pt>
                <c:pt idx="7">
                  <c:v>98</c:v>
                </c:pt>
                <c:pt idx="8">
                  <c:v>123</c:v>
                </c:pt>
                <c:pt idx="9">
                  <c:v>144</c:v>
                </c:pt>
                <c:pt idx="10">
                  <c:v>166</c:v>
                </c:pt>
                <c:pt idx="11">
                  <c:v>189</c:v>
                </c:pt>
                <c:pt idx="12">
                  <c:v>216</c:v>
                </c:pt>
                <c:pt idx="13">
                  <c:v>243</c:v>
                </c:pt>
                <c:pt idx="14">
                  <c:v>271</c:v>
                </c:pt>
                <c:pt idx="15">
                  <c:v>298</c:v>
                </c:pt>
                <c:pt idx="16">
                  <c:v>322</c:v>
                </c:pt>
                <c:pt idx="17">
                  <c:v>344</c:v>
                </c:pt>
                <c:pt idx="18">
                  <c:v>363</c:v>
                </c:pt>
                <c:pt idx="19">
                  <c:v>364</c:v>
                </c:pt>
                <c:pt idx="20">
                  <c:v>382</c:v>
                </c:pt>
                <c:pt idx="21">
                  <c:v>390</c:v>
                </c:pt>
              </c:numCache>
            </c:numRef>
          </c:xVal>
          <c:yVal>
            <c:numRef>
              <c:f>kompenzace!$R$4:$R$25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1.0000000000000002E-2</c:v>
                </c:pt>
                <c:pt idx="3">
                  <c:v>1.4000000000000002E-2</c:v>
                </c:pt>
                <c:pt idx="4">
                  <c:v>1.7999999999999999E-2</c:v>
                </c:pt>
                <c:pt idx="5">
                  <c:v>2.0000000000000004E-2</c:v>
                </c:pt>
                <c:pt idx="6">
                  <c:v>2.6000000000000002E-2</c:v>
                </c:pt>
                <c:pt idx="7">
                  <c:v>3.4000000000000002E-2</c:v>
                </c:pt>
                <c:pt idx="8">
                  <c:v>4.4000000000000004E-2</c:v>
                </c:pt>
                <c:pt idx="9">
                  <c:v>0.05</c:v>
                </c:pt>
                <c:pt idx="10">
                  <c:v>0.06</c:v>
                </c:pt>
                <c:pt idx="11">
                  <c:v>6.8000000000000005E-2</c:v>
                </c:pt>
                <c:pt idx="12">
                  <c:v>7.6000000000000012E-2</c:v>
                </c:pt>
                <c:pt idx="13">
                  <c:v>8.6000000000000007E-2</c:v>
                </c:pt>
                <c:pt idx="14">
                  <c:v>9.8000000000000004E-2</c:v>
                </c:pt>
                <c:pt idx="15">
                  <c:v>0.10600000000000001</c:v>
                </c:pt>
                <c:pt idx="16">
                  <c:v>0.11599999999999999</c:v>
                </c:pt>
                <c:pt idx="17">
                  <c:v>0.124</c:v>
                </c:pt>
                <c:pt idx="18">
                  <c:v>0.13</c:v>
                </c:pt>
                <c:pt idx="19">
                  <c:v>0.13200000000000001</c:v>
                </c:pt>
                <c:pt idx="20">
                  <c:v>0.13799999999999998</c:v>
                </c:pt>
                <c:pt idx="21">
                  <c:v>0.13999999999999999</c:v>
                </c:pt>
              </c:numCache>
            </c:numRef>
          </c:yVal>
        </c:ser>
        <c:ser>
          <c:idx val="2"/>
          <c:order val="2"/>
          <c:tx>
            <c:strRef>
              <c:f>kompenzace!$S$1</c:f>
              <c:strCache>
                <c:ptCount val="1"/>
                <c:pt idx="0">
                  <c:v>IL3S</c:v>
                </c:pt>
              </c:strCache>
            </c:strRef>
          </c:tx>
          <c:marker>
            <c:symbol val="circle"/>
            <c:size val="6"/>
          </c:marker>
          <c:xVal>
            <c:numRef>
              <c:f>kompenzace!$P$4:$P$25</c:f>
              <c:numCache>
                <c:formatCode>0.00</c:formatCode>
                <c:ptCount val="22"/>
                <c:pt idx="0">
                  <c:v>0</c:v>
                </c:pt>
                <c:pt idx="1">
                  <c:v>17</c:v>
                </c:pt>
                <c:pt idx="2">
                  <c:v>31</c:v>
                </c:pt>
                <c:pt idx="3">
                  <c:v>43</c:v>
                </c:pt>
                <c:pt idx="4">
                  <c:v>53</c:v>
                </c:pt>
                <c:pt idx="5">
                  <c:v>62</c:v>
                </c:pt>
                <c:pt idx="6">
                  <c:v>77</c:v>
                </c:pt>
                <c:pt idx="7">
                  <c:v>99</c:v>
                </c:pt>
                <c:pt idx="8">
                  <c:v>124</c:v>
                </c:pt>
                <c:pt idx="9">
                  <c:v>144</c:v>
                </c:pt>
                <c:pt idx="10">
                  <c:v>167</c:v>
                </c:pt>
                <c:pt idx="11">
                  <c:v>189</c:v>
                </c:pt>
                <c:pt idx="12">
                  <c:v>215</c:v>
                </c:pt>
                <c:pt idx="13">
                  <c:v>242</c:v>
                </c:pt>
                <c:pt idx="14">
                  <c:v>270</c:v>
                </c:pt>
                <c:pt idx="15">
                  <c:v>297</c:v>
                </c:pt>
                <c:pt idx="16">
                  <c:v>321</c:v>
                </c:pt>
                <c:pt idx="17">
                  <c:v>343</c:v>
                </c:pt>
                <c:pt idx="18">
                  <c:v>362</c:v>
                </c:pt>
                <c:pt idx="19">
                  <c:v>363</c:v>
                </c:pt>
                <c:pt idx="20">
                  <c:v>381</c:v>
                </c:pt>
                <c:pt idx="21">
                  <c:v>389</c:v>
                </c:pt>
              </c:numCache>
            </c:numRef>
          </c:xVal>
          <c:yVal>
            <c:numRef>
              <c:f>kompenzace!$S$4:$S$25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1.0000000000000002E-2</c:v>
                </c:pt>
                <c:pt idx="3">
                  <c:v>1.6E-2</c:v>
                </c:pt>
                <c:pt idx="4">
                  <c:v>1.7999999999999999E-2</c:v>
                </c:pt>
                <c:pt idx="5">
                  <c:v>2.2000000000000002E-2</c:v>
                </c:pt>
                <c:pt idx="6">
                  <c:v>2.8000000000000004E-2</c:v>
                </c:pt>
                <c:pt idx="7">
                  <c:v>3.5999999999999997E-2</c:v>
                </c:pt>
                <c:pt idx="8">
                  <c:v>4.6000000000000006E-2</c:v>
                </c:pt>
                <c:pt idx="9">
                  <c:v>5.4000000000000006E-2</c:v>
                </c:pt>
                <c:pt idx="10">
                  <c:v>6.2E-2</c:v>
                </c:pt>
                <c:pt idx="11">
                  <c:v>7.1999999999999995E-2</c:v>
                </c:pt>
                <c:pt idx="12">
                  <c:v>8.2000000000000003E-2</c:v>
                </c:pt>
                <c:pt idx="13">
                  <c:v>9.2000000000000012E-2</c:v>
                </c:pt>
                <c:pt idx="14">
                  <c:v>0.10200000000000001</c:v>
                </c:pt>
                <c:pt idx="15">
                  <c:v>0.11200000000000002</c:v>
                </c:pt>
                <c:pt idx="16">
                  <c:v>0.122</c:v>
                </c:pt>
                <c:pt idx="17">
                  <c:v>0.13</c:v>
                </c:pt>
                <c:pt idx="18">
                  <c:v>0.13799999999999998</c:v>
                </c:pt>
                <c:pt idx="19">
                  <c:v>0.13799999999999998</c:v>
                </c:pt>
                <c:pt idx="20">
                  <c:v>0.14399999999999999</c:v>
                </c:pt>
                <c:pt idx="21">
                  <c:v>0.14799999999999999</c:v>
                </c:pt>
              </c:numCache>
            </c:numRef>
          </c:yVal>
        </c:ser>
        <c:axId val="68690688"/>
        <c:axId val="68692992"/>
      </c:scatterChart>
      <c:valAx>
        <c:axId val="68690688"/>
        <c:scaling>
          <c:orientation val="minMax"/>
          <c:max val="40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U</a:t>
                </a:r>
                <a:r>
                  <a:rPr lang="cs-CZ" baseline="0"/>
                  <a:t> [V]</a:t>
                </a:r>
                <a:endParaRPr lang="cs-CZ"/>
              </a:p>
            </c:rich>
          </c:tx>
          <c:layout/>
        </c:title>
        <c:numFmt formatCode="0.00" sourceLinked="1"/>
        <c:tickLblPos val="nextTo"/>
        <c:crossAx val="68692992"/>
        <c:crosses val="autoZero"/>
        <c:crossBetween val="midCat"/>
      </c:valAx>
      <c:valAx>
        <c:axId val="686929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I</a:t>
                </a:r>
                <a:r>
                  <a:rPr lang="cs-CZ" baseline="-25000"/>
                  <a:t>C</a:t>
                </a:r>
                <a:r>
                  <a:rPr lang="cs-CZ"/>
                  <a:t> [A]</a:t>
                </a:r>
              </a:p>
            </c:rich>
          </c:tx>
          <c:layout/>
        </c:title>
        <c:numFmt formatCode="0.00" sourceLinked="1"/>
        <c:tickLblPos val="nextTo"/>
        <c:crossAx val="686906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 sz="1800" b="1" i="0" baseline="0"/>
              <a:t>Zapojení do hvězdy Q</a:t>
            </a:r>
            <a:r>
              <a:rPr lang="cs-CZ" sz="1800" b="1" i="0" baseline="-25000"/>
              <a:t>C</a:t>
            </a:r>
            <a:r>
              <a:rPr lang="cs-CZ" sz="1800" b="1" i="0" baseline="0"/>
              <a:t>=f(U)</a:t>
            </a:r>
            <a:endParaRPr lang="cs-CZ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kompenzace!$W$1</c:f>
              <c:strCache>
                <c:ptCount val="1"/>
                <c:pt idx="0">
                  <c:v>QL1S</c:v>
                </c:pt>
              </c:strCache>
            </c:strRef>
          </c:tx>
          <c:marker>
            <c:symbol val="circle"/>
            <c:size val="6"/>
          </c:marker>
          <c:xVal>
            <c:numRef>
              <c:f>kompenzace!$N$4:$N$25</c:f>
              <c:numCache>
                <c:formatCode>0.00</c:formatCode>
                <c:ptCount val="22"/>
                <c:pt idx="0">
                  <c:v>0</c:v>
                </c:pt>
                <c:pt idx="1">
                  <c:v>18</c:v>
                </c:pt>
                <c:pt idx="2">
                  <c:v>31</c:v>
                </c:pt>
                <c:pt idx="3">
                  <c:v>43</c:v>
                </c:pt>
                <c:pt idx="4">
                  <c:v>53</c:v>
                </c:pt>
                <c:pt idx="5">
                  <c:v>62</c:v>
                </c:pt>
                <c:pt idx="6">
                  <c:v>77</c:v>
                </c:pt>
                <c:pt idx="7">
                  <c:v>99</c:v>
                </c:pt>
                <c:pt idx="8">
                  <c:v>124</c:v>
                </c:pt>
                <c:pt idx="9">
                  <c:v>145</c:v>
                </c:pt>
                <c:pt idx="10">
                  <c:v>167</c:v>
                </c:pt>
                <c:pt idx="11">
                  <c:v>190</c:v>
                </c:pt>
                <c:pt idx="12">
                  <c:v>217</c:v>
                </c:pt>
                <c:pt idx="13">
                  <c:v>244</c:v>
                </c:pt>
                <c:pt idx="14">
                  <c:v>272</c:v>
                </c:pt>
                <c:pt idx="15">
                  <c:v>299</c:v>
                </c:pt>
                <c:pt idx="16">
                  <c:v>323</c:v>
                </c:pt>
                <c:pt idx="17">
                  <c:v>345</c:v>
                </c:pt>
                <c:pt idx="18">
                  <c:v>364</c:v>
                </c:pt>
                <c:pt idx="19">
                  <c:v>364</c:v>
                </c:pt>
                <c:pt idx="20">
                  <c:v>383</c:v>
                </c:pt>
                <c:pt idx="21">
                  <c:v>392</c:v>
                </c:pt>
              </c:numCache>
            </c:numRef>
          </c:xVal>
          <c:yVal>
            <c:numRef>
              <c:f>kompenzace!$W$4:$W$25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-0.2</c:v>
                </c:pt>
                <c:pt idx="3">
                  <c:v>-0.4</c:v>
                </c:pt>
                <c:pt idx="4">
                  <c:v>-0.60000000000000009</c:v>
                </c:pt>
                <c:pt idx="5">
                  <c:v>-0.8</c:v>
                </c:pt>
                <c:pt idx="6">
                  <c:v>-1.2000000000000002</c:v>
                </c:pt>
                <c:pt idx="7">
                  <c:v>-2</c:v>
                </c:pt>
                <c:pt idx="8">
                  <c:v>-3.2</c:v>
                </c:pt>
                <c:pt idx="9">
                  <c:v>-4.2</c:v>
                </c:pt>
                <c:pt idx="10">
                  <c:v>-5.6000000000000005</c:v>
                </c:pt>
                <c:pt idx="11">
                  <c:v>-7.4</c:v>
                </c:pt>
                <c:pt idx="12">
                  <c:v>-9.4</c:v>
                </c:pt>
                <c:pt idx="13">
                  <c:v>-12.4</c:v>
                </c:pt>
                <c:pt idx="14">
                  <c:v>-15.4</c:v>
                </c:pt>
                <c:pt idx="15">
                  <c:v>-18.600000000000001</c:v>
                </c:pt>
                <c:pt idx="16">
                  <c:v>-21.400000000000002</c:v>
                </c:pt>
                <c:pt idx="17">
                  <c:v>-24.400000000000002</c:v>
                </c:pt>
                <c:pt idx="18">
                  <c:v>-27.200000000000003</c:v>
                </c:pt>
                <c:pt idx="19">
                  <c:v>-28.6</c:v>
                </c:pt>
                <c:pt idx="20">
                  <c:v>-30.400000000000002</c:v>
                </c:pt>
                <c:pt idx="21">
                  <c:v>-32</c:v>
                </c:pt>
              </c:numCache>
            </c:numRef>
          </c:yVal>
        </c:ser>
        <c:ser>
          <c:idx val="1"/>
          <c:order val="1"/>
          <c:tx>
            <c:strRef>
              <c:f>kompenzace!$X$1</c:f>
              <c:strCache>
                <c:ptCount val="1"/>
                <c:pt idx="0">
                  <c:v>QL2S</c:v>
                </c:pt>
              </c:strCache>
            </c:strRef>
          </c:tx>
          <c:marker>
            <c:symbol val="circle"/>
            <c:size val="6"/>
          </c:marker>
          <c:xVal>
            <c:numRef>
              <c:f>kompenzace!$O$4:$O$25</c:f>
              <c:numCache>
                <c:formatCode>0.00</c:formatCode>
                <c:ptCount val="22"/>
                <c:pt idx="0">
                  <c:v>0</c:v>
                </c:pt>
                <c:pt idx="1">
                  <c:v>17</c:v>
                </c:pt>
                <c:pt idx="2">
                  <c:v>30</c:v>
                </c:pt>
                <c:pt idx="3">
                  <c:v>42</c:v>
                </c:pt>
                <c:pt idx="4">
                  <c:v>51</c:v>
                </c:pt>
                <c:pt idx="5">
                  <c:v>61</c:v>
                </c:pt>
                <c:pt idx="6">
                  <c:v>76</c:v>
                </c:pt>
                <c:pt idx="7">
                  <c:v>98</c:v>
                </c:pt>
                <c:pt idx="8">
                  <c:v>123</c:v>
                </c:pt>
                <c:pt idx="9">
                  <c:v>144</c:v>
                </c:pt>
                <c:pt idx="10">
                  <c:v>166</c:v>
                </c:pt>
                <c:pt idx="11">
                  <c:v>189</c:v>
                </c:pt>
                <c:pt idx="12">
                  <c:v>216</c:v>
                </c:pt>
                <c:pt idx="13">
                  <c:v>243</c:v>
                </c:pt>
                <c:pt idx="14">
                  <c:v>271</c:v>
                </c:pt>
                <c:pt idx="15">
                  <c:v>298</c:v>
                </c:pt>
                <c:pt idx="16">
                  <c:v>322</c:v>
                </c:pt>
                <c:pt idx="17">
                  <c:v>344</c:v>
                </c:pt>
                <c:pt idx="18">
                  <c:v>363</c:v>
                </c:pt>
                <c:pt idx="19">
                  <c:v>364</c:v>
                </c:pt>
                <c:pt idx="20">
                  <c:v>382</c:v>
                </c:pt>
                <c:pt idx="21">
                  <c:v>390</c:v>
                </c:pt>
              </c:numCache>
            </c:numRef>
          </c:xVal>
          <c:yVal>
            <c:numRef>
              <c:f>kompenzace!$X$4:$X$25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-0.2</c:v>
                </c:pt>
                <c:pt idx="3">
                  <c:v>-0.4</c:v>
                </c:pt>
                <c:pt idx="4">
                  <c:v>-0.60000000000000009</c:v>
                </c:pt>
                <c:pt idx="5">
                  <c:v>-0.60000000000000009</c:v>
                </c:pt>
                <c:pt idx="6">
                  <c:v>-1.2000000000000002</c:v>
                </c:pt>
                <c:pt idx="7">
                  <c:v>-1.8</c:v>
                </c:pt>
                <c:pt idx="8">
                  <c:v>-3</c:v>
                </c:pt>
                <c:pt idx="9">
                  <c:v>-4.2</c:v>
                </c:pt>
                <c:pt idx="10">
                  <c:v>-5.8000000000000007</c:v>
                </c:pt>
                <c:pt idx="11">
                  <c:v>-7.4</c:v>
                </c:pt>
                <c:pt idx="12">
                  <c:v>-9.4</c:v>
                </c:pt>
                <c:pt idx="13">
                  <c:v>-12</c:v>
                </c:pt>
                <c:pt idx="14">
                  <c:v>-14.8</c:v>
                </c:pt>
                <c:pt idx="15">
                  <c:v>-18</c:v>
                </c:pt>
                <c:pt idx="16">
                  <c:v>-21.400000000000002</c:v>
                </c:pt>
                <c:pt idx="17">
                  <c:v>-24.400000000000002</c:v>
                </c:pt>
                <c:pt idx="18">
                  <c:v>-27</c:v>
                </c:pt>
                <c:pt idx="19">
                  <c:v>-28.6</c:v>
                </c:pt>
                <c:pt idx="20">
                  <c:v>-30.200000000000003</c:v>
                </c:pt>
                <c:pt idx="21">
                  <c:v>-31.8</c:v>
                </c:pt>
              </c:numCache>
            </c:numRef>
          </c:yVal>
        </c:ser>
        <c:ser>
          <c:idx val="2"/>
          <c:order val="2"/>
          <c:tx>
            <c:strRef>
              <c:f>kompenzace!$Y$1</c:f>
              <c:strCache>
                <c:ptCount val="1"/>
                <c:pt idx="0">
                  <c:v>QL3S</c:v>
                </c:pt>
              </c:strCache>
            </c:strRef>
          </c:tx>
          <c:marker>
            <c:symbol val="circle"/>
            <c:size val="6"/>
          </c:marker>
          <c:xVal>
            <c:numRef>
              <c:f>kompenzace!$P$4:$P$25</c:f>
              <c:numCache>
                <c:formatCode>0.00</c:formatCode>
                <c:ptCount val="22"/>
                <c:pt idx="0">
                  <c:v>0</c:v>
                </c:pt>
                <c:pt idx="1">
                  <c:v>17</c:v>
                </c:pt>
                <c:pt idx="2">
                  <c:v>31</c:v>
                </c:pt>
                <c:pt idx="3">
                  <c:v>43</c:v>
                </c:pt>
                <c:pt idx="4">
                  <c:v>53</c:v>
                </c:pt>
                <c:pt idx="5">
                  <c:v>62</c:v>
                </c:pt>
                <c:pt idx="6">
                  <c:v>77</c:v>
                </c:pt>
                <c:pt idx="7">
                  <c:v>99</c:v>
                </c:pt>
                <c:pt idx="8">
                  <c:v>124</c:v>
                </c:pt>
                <c:pt idx="9">
                  <c:v>144</c:v>
                </c:pt>
                <c:pt idx="10">
                  <c:v>167</c:v>
                </c:pt>
                <c:pt idx="11">
                  <c:v>189</c:v>
                </c:pt>
                <c:pt idx="12">
                  <c:v>215</c:v>
                </c:pt>
                <c:pt idx="13">
                  <c:v>242</c:v>
                </c:pt>
                <c:pt idx="14">
                  <c:v>270</c:v>
                </c:pt>
                <c:pt idx="15">
                  <c:v>297</c:v>
                </c:pt>
                <c:pt idx="16">
                  <c:v>321</c:v>
                </c:pt>
                <c:pt idx="17">
                  <c:v>343</c:v>
                </c:pt>
                <c:pt idx="18">
                  <c:v>362</c:v>
                </c:pt>
                <c:pt idx="19">
                  <c:v>363</c:v>
                </c:pt>
                <c:pt idx="20">
                  <c:v>381</c:v>
                </c:pt>
                <c:pt idx="21">
                  <c:v>389</c:v>
                </c:pt>
              </c:numCache>
            </c:numRef>
          </c:xVal>
          <c:yVal>
            <c:numRef>
              <c:f>kompenzace!$Y$4:$Y$25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-0.2</c:v>
                </c:pt>
                <c:pt idx="3">
                  <c:v>-0.4</c:v>
                </c:pt>
                <c:pt idx="4">
                  <c:v>-0.60000000000000009</c:v>
                </c:pt>
                <c:pt idx="5">
                  <c:v>-0.8</c:v>
                </c:pt>
                <c:pt idx="6">
                  <c:v>-1.2000000000000002</c:v>
                </c:pt>
                <c:pt idx="7">
                  <c:v>-2</c:v>
                </c:pt>
                <c:pt idx="8">
                  <c:v>-3.4000000000000004</c:v>
                </c:pt>
                <c:pt idx="9">
                  <c:v>-4.6000000000000005</c:v>
                </c:pt>
                <c:pt idx="10">
                  <c:v>-6</c:v>
                </c:pt>
                <c:pt idx="11">
                  <c:v>-8</c:v>
                </c:pt>
                <c:pt idx="12">
                  <c:v>-10.200000000000001</c:v>
                </c:pt>
                <c:pt idx="13">
                  <c:v>-13</c:v>
                </c:pt>
                <c:pt idx="14">
                  <c:v>-16</c:v>
                </c:pt>
                <c:pt idx="15">
                  <c:v>-19.200000000000003</c:v>
                </c:pt>
                <c:pt idx="16">
                  <c:v>-22.6</c:v>
                </c:pt>
                <c:pt idx="17">
                  <c:v>-25.8</c:v>
                </c:pt>
                <c:pt idx="18">
                  <c:v>-28.8</c:v>
                </c:pt>
                <c:pt idx="19">
                  <c:v>-30.8</c:v>
                </c:pt>
                <c:pt idx="20">
                  <c:v>-32.200000000000003</c:v>
                </c:pt>
                <c:pt idx="21">
                  <c:v>-33.4</c:v>
                </c:pt>
              </c:numCache>
            </c:numRef>
          </c:yVal>
        </c:ser>
        <c:axId val="69477120"/>
        <c:axId val="69479040"/>
      </c:scatterChart>
      <c:valAx>
        <c:axId val="69477120"/>
        <c:scaling>
          <c:orientation val="minMax"/>
          <c:max val="40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U [V]</a:t>
                </a:r>
              </a:p>
            </c:rich>
          </c:tx>
          <c:layout/>
        </c:title>
        <c:numFmt formatCode="0.00" sourceLinked="1"/>
        <c:tickLblPos val="nextTo"/>
        <c:crossAx val="69479040"/>
        <c:crossesAt val="-35"/>
        <c:crossBetween val="midCat"/>
      </c:valAx>
      <c:valAx>
        <c:axId val="69479040"/>
        <c:scaling>
          <c:orientation val="minMax"/>
          <c:min val="-3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Q</a:t>
                </a:r>
                <a:r>
                  <a:rPr lang="cs-CZ" baseline="-25000"/>
                  <a:t>C</a:t>
                </a:r>
                <a:r>
                  <a:rPr lang="cs-CZ"/>
                  <a:t> [VAr]</a:t>
                </a:r>
              </a:p>
            </c:rich>
          </c:tx>
          <c:layout/>
        </c:title>
        <c:numFmt formatCode="0.00" sourceLinked="1"/>
        <c:tickLblPos val="nextTo"/>
        <c:crossAx val="694771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Zapojení</a:t>
            </a:r>
            <a:r>
              <a:rPr lang="cs-CZ" baseline="0"/>
              <a:t> do trojúhelníka </a:t>
            </a:r>
            <a:r>
              <a:rPr lang="cs-CZ"/>
              <a:t>I</a:t>
            </a:r>
            <a:r>
              <a:rPr lang="cs-CZ" baseline="-25000"/>
              <a:t>C</a:t>
            </a:r>
            <a:r>
              <a:rPr lang="cs-CZ"/>
              <a:t>=f(U)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kompenzace!$Q$1</c:f>
              <c:strCache>
                <c:ptCount val="1"/>
                <c:pt idx="0">
                  <c:v>IL1S</c:v>
                </c:pt>
              </c:strCache>
            </c:strRef>
          </c:tx>
          <c:marker>
            <c:symbol val="circle"/>
            <c:size val="6"/>
          </c:marker>
          <c:xVal>
            <c:numRef>
              <c:f>kompenzace!$N$27:$N$43</c:f>
              <c:numCache>
                <c:formatCode>0.00</c:formatCode>
                <c:ptCount val="17"/>
                <c:pt idx="0">
                  <c:v>0</c:v>
                </c:pt>
                <c:pt idx="1">
                  <c:v>25</c:v>
                </c:pt>
                <c:pt idx="2">
                  <c:v>53</c:v>
                </c:pt>
                <c:pt idx="3">
                  <c:v>77</c:v>
                </c:pt>
                <c:pt idx="4">
                  <c:v>104</c:v>
                </c:pt>
                <c:pt idx="5">
                  <c:v>129</c:v>
                </c:pt>
                <c:pt idx="6">
                  <c:v>157</c:v>
                </c:pt>
                <c:pt idx="7">
                  <c:v>181</c:v>
                </c:pt>
                <c:pt idx="8">
                  <c:v>205</c:v>
                </c:pt>
                <c:pt idx="9">
                  <c:v>229</c:v>
                </c:pt>
                <c:pt idx="10">
                  <c:v>250</c:v>
                </c:pt>
                <c:pt idx="11">
                  <c:v>275</c:v>
                </c:pt>
                <c:pt idx="12">
                  <c:v>299</c:v>
                </c:pt>
                <c:pt idx="13">
                  <c:v>324</c:v>
                </c:pt>
                <c:pt idx="14">
                  <c:v>352</c:v>
                </c:pt>
                <c:pt idx="15">
                  <c:v>381</c:v>
                </c:pt>
                <c:pt idx="16">
                  <c:v>393</c:v>
                </c:pt>
              </c:numCache>
            </c:numRef>
          </c:xVal>
          <c:yVal>
            <c:numRef>
              <c:f>kompenzace!$Q$27:$Q$43</c:f>
              <c:numCache>
                <c:formatCode>0.00</c:formatCode>
                <c:ptCount val="17"/>
                <c:pt idx="0">
                  <c:v>0</c:v>
                </c:pt>
                <c:pt idx="1">
                  <c:v>2.6000000000000002E-2</c:v>
                </c:pt>
                <c:pt idx="2">
                  <c:v>5.6000000000000008E-2</c:v>
                </c:pt>
                <c:pt idx="3">
                  <c:v>8.4000000000000005E-2</c:v>
                </c:pt>
                <c:pt idx="4">
                  <c:v>0.11200000000000002</c:v>
                </c:pt>
                <c:pt idx="5">
                  <c:v>0.14199999999999999</c:v>
                </c:pt>
                <c:pt idx="6">
                  <c:v>0.17200000000000001</c:v>
                </c:pt>
                <c:pt idx="7">
                  <c:v>0.19800000000000001</c:v>
                </c:pt>
                <c:pt idx="8">
                  <c:v>0.22599999999999998</c:v>
                </c:pt>
                <c:pt idx="9">
                  <c:v>0.252</c:v>
                </c:pt>
                <c:pt idx="10">
                  <c:v>0.27799999999999997</c:v>
                </c:pt>
                <c:pt idx="11">
                  <c:v>0.30600000000000005</c:v>
                </c:pt>
                <c:pt idx="12">
                  <c:v>0.33400000000000002</c:v>
                </c:pt>
                <c:pt idx="13">
                  <c:v>0.36400000000000005</c:v>
                </c:pt>
                <c:pt idx="14">
                  <c:v>0.39600000000000002</c:v>
                </c:pt>
                <c:pt idx="15">
                  <c:v>0.43</c:v>
                </c:pt>
                <c:pt idx="16">
                  <c:v>0.44400000000000006</c:v>
                </c:pt>
              </c:numCache>
            </c:numRef>
          </c:yVal>
        </c:ser>
        <c:ser>
          <c:idx val="1"/>
          <c:order val="1"/>
          <c:tx>
            <c:strRef>
              <c:f>kompenzace!$R$1</c:f>
              <c:strCache>
                <c:ptCount val="1"/>
                <c:pt idx="0">
                  <c:v>IL2S</c:v>
                </c:pt>
              </c:strCache>
            </c:strRef>
          </c:tx>
          <c:marker>
            <c:symbol val="circle"/>
            <c:size val="6"/>
          </c:marker>
          <c:xVal>
            <c:numRef>
              <c:f>kompenzace!$O$27:$O$43</c:f>
              <c:numCache>
                <c:formatCode>0.00</c:formatCode>
                <c:ptCount val="17"/>
                <c:pt idx="0">
                  <c:v>0</c:v>
                </c:pt>
                <c:pt idx="1">
                  <c:v>24</c:v>
                </c:pt>
                <c:pt idx="2">
                  <c:v>52</c:v>
                </c:pt>
                <c:pt idx="3">
                  <c:v>76</c:v>
                </c:pt>
                <c:pt idx="4">
                  <c:v>103</c:v>
                </c:pt>
                <c:pt idx="5">
                  <c:v>128</c:v>
                </c:pt>
                <c:pt idx="6">
                  <c:v>156</c:v>
                </c:pt>
                <c:pt idx="7">
                  <c:v>180</c:v>
                </c:pt>
                <c:pt idx="8">
                  <c:v>204</c:v>
                </c:pt>
                <c:pt idx="9">
                  <c:v>228</c:v>
                </c:pt>
                <c:pt idx="10">
                  <c:v>250</c:v>
                </c:pt>
                <c:pt idx="11">
                  <c:v>274</c:v>
                </c:pt>
                <c:pt idx="12">
                  <c:v>298</c:v>
                </c:pt>
                <c:pt idx="13">
                  <c:v>324</c:v>
                </c:pt>
                <c:pt idx="14">
                  <c:v>352</c:v>
                </c:pt>
                <c:pt idx="15">
                  <c:v>380</c:v>
                </c:pt>
                <c:pt idx="16">
                  <c:v>392</c:v>
                </c:pt>
              </c:numCache>
            </c:numRef>
          </c:xVal>
          <c:yVal>
            <c:numRef>
              <c:f>kompenzace!$R$27:$R$43</c:f>
              <c:numCache>
                <c:formatCode>0.00</c:formatCode>
                <c:ptCount val="17"/>
                <c:pt idx="0">
                  <c:v>0</c:v>
                </c:pt>
                <c:pt idx="1">
                  <c:v>2.6000000000000002E-2</c:v>
                </c:pt>
                <c:pt idx="2">
                  <c:v>5.6000000000000008E-2</c:v>
                </c:pt>
                <c:pt idx="3">
                  <c:v>8.2000000000000003E-2</c:v>
                </c:pt>
                <c:pt idx="4">
                  <c:v>0.11200000000000002</c:v>
                </c:pt>
                <c:pt idx="5">
                  <c:v>0.13999999999999999</c:v>
                </c:pt>
                <c:pt idx="6">
                  <c:v>0.17</c:v>
                </c:pt>
                <c:pt idx="7">
                  <c:v>0.19800000000000001</c:v>
                </c:pt>
                <c:pt idx="8">
                  <c:v>0.22599999999999998</c:v>
                </c:pt>
                <c:pt idx="9">
                  <c:v>0.254</c:v>
                </c:pt>
                <c:pt idx="10">
                  <c:v>0.27999999999999997</c:v>
                </c:pt>
                <c:pt idx="11">
                  <c:v>0.30800000000000005</c:v>
                </c:pt>
                <c:pt idx="12">
                  <c:v>0.33600000000000002</c:v>
                </c:pt>
                <c:pt idx="13">
                  <c:v>0.36600000000000005</c:v>
                </c:pt>
                <c:pt idx="14">
                  <c:v>0.39800000000000002</c:v>
                </c:pt>
                <c:pt idx="15">
                  <c:v>0.43200000000000005</c:v>
                </c:pt>
                <c:pt idx="16">
                  <c:v>0.44400000000000006</c:v>
                </c:pt>
              </c:numCache>
            </c:numRef>
          </c:yVal>
        </c:ser>
        <c:ser>
          <c:idx val="2"/>
          <c:order val="2"/>
          <c:tx>
            <c:strRef>
              <c:f>kompenzace!$S$1</c:f>
              <c:strCache>
                <c:ptCount val="1"/>
                <c:pt idx="0">
                  <c:v>IL3S</c:v>
                </c:pt>
              </c:strCache>
            </c:strRef>
          </c:tx>
          <c:marker>
            <c:symbol val="circle"/>
            <c:size val="6"/>
          </c:marker>
          <c:xVal>
            <c:numRef>
              <c:f>kompenzace!$P$27:$P$43</c:f>
              <c:numCache>
                <c:formatCode>0.00</c:formatCode>
                <c:ptCount val="17"/>
                <c:pt idx="0">
                  <c:v>0</c:v>
                </c:pt>
                <c:pt idx="1">
                  <c:v>25</c:v>
                </c:pt>
                <c:pt idx="2">
                  <c:v>53</c:v>
                </c:pt>
                <c:pt idx="3">
                  <c:v>77</c:v>
                </c:pt>
                <c:pt idx="4">
                  <c:v>104</c:v>
                </c:pt>
                <c:pt idx="5">
                  <c:v>129</c:v>
                </c:pt>
                <c:pt idx="6">
                  <c:v>157</c:v>
                </c:pt>
                <c:pt idx="7">
                  <c:v>180</c:v>
                </c:pt>
                <c:pt idx="8">
                  <c:v>204</c:v>
                </c:pt>
                <c:pt idx="9">
                  <c:v>227</c:v>
                </c:pt>
                <c:pt idx="10">
                  <c:v>249</c:v>
                </c:pt>
                <c:pt idx="11">
                  <c:v>273</c:v>
                </c:pt>
                <c:pt idx="12">
                  <c:v>297</c:v>
                </c:pt>
                <c:pt idx="13">
                  <c:v>322</c:v>
                </c:pt>
                <c:pt idx="14">
                  <c:v>351</c:v>
                </c:pt>
                <c:pt idx="15">
                  <c:v>379</c:v>
                </c:pt>
                <c:pt idx="16">
                  <c:v>390</c:v>
                </c:pt>
              </c:numCache>
            </c:numRef>
          </c:xVal>
          <c:yVal>
            <c:numRef>
              <c:f>kompenzace!$S$27:$S$43</c:f>
              <c:numCache>
                <c:formatCode>0.00</c:formatCode>
                <c:ptCount val="17"/>
                <c:pt idx="0">
                  <c:v>0</c:v>
                </c:pt>
                <c:pt idx="1">
                  <c:v>2.8000000000000004E-2</c:v>
                </c:pt>
                <c:pt idx="2">
                  <c:v>0.06</c:v>
                </c:pt>
                <c:pt idx="3">
                  <c:v>8.6000000000000007E-2</c:v>
                </c:pt>
                <c:pt idx="4">
                  <c:v>0.11799999999999999</c:v>
                </c:pt>
                <c:pt idx="5">
                  <c:v>0.14599999999999999</c:v>
                </c:pt>
                <c:pt idx="6">
                  <c:v>0.18000000000000002</c:v>
                </c:pt>
                <c:pt idx="7">
                  <c:v>0.20800000000000002</c:v>
                </c:pt>
                <c:pt idx="8">
                  <c:v>0.23599999999999999</c:v>
                </c:pt>
                <c:pt idx="9">
                  <c:v>0.26200000000000001</c:v>
                </c:pt>
                <c:pt idx="10">
                  <c:v>0.28999999999999998</c:v>
                </c:pt>
                <c:pt idx="11">
                  <c:v>0.32000000000000006</c:v>
                </c:pt>
                <c:pt idx="12">
                  <c:v>0.34800000000000003</c:v>
                </c:pt>
                <c:pt idx="13">
                  <c:v>0.38</c:v>
                </c:pt>
                <c:pt idx="14">
                  <c:v>0.41399999999999998</c:v>
                </c:pt>
                <c:pt idx="15">
                  <c:v>0.44800000000000006</c:v>
                </c:pt>
                <c:pt idx="16">
                  <c:v>0.46200000000000002</c:v>
                </c:pt>
              </c:numCache>
            </c:numRef>
          </c:yVal>
        </c:ser>
        <c:axId val="69531520"/>
        <c:axId val="69537792"/>
      </c:scatterChart>
      <c:valAx>
        <c:axId val="69531520"/>
        <c:scaling>
          <c:orientation val="minMax"/>
          <c:max val="40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U</a:t>
                </a:r>
                <a:r>
                  <a:rPr lang="cs-CZ" baseline="0"/>
                  <a:t> [V]</a:t>
                </a:r>
                <a:endParaRPr lang="cs-CZ"/>
              </a:p>
            </c:rich>
          </c:tx>
          <c:layout/>
        </c:title>
        <c:numFmt formatCode="0.00" sourceLinked="1"/>
        <c:tickLblPos val="nextTo"/>
        <c:crossAx val="69537792"/>
        <c:crosses val="autoZero"/>
        <c:crossBetween val="midCat"/>
      </c:valAx>
      <c:valAx>
        <c:axId val="695377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I</a:t>
                </a:r>
                <a:r>
                  <a:rPr lang="cs-CZ" baseline="-25000"/>
                  <a:t>C</a:t>
                </a:r>
                <a:r>
                  <a:rPr lang="cs-CZ"/>
                  <a:t> [A]</a:t>
                </a:r>
              </a:p>
            </c:rich>
          </c:tx>
          <c:layout/>
        </c:title>
        <c:numFmt formatCode="0.00" sourceLinked="1"/>
        <c:tickLblPos val="nextTo"/>
        <c:crossAx val="69531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 sz="1800" b="1" i="0" baseline="0"/>
              <a:t>Zapojení do </a:t>
            </a:r>
            <a:r>
              <a:rPr lang="cs-CZ" sz="1800" b="1" i="0" u="none" strike="noStrike" baseline="0"/>
              <a:t>trojúhelníka</a:t>
            </a:r>
            <a:r>
              <a:rPr lang="cs-CZ" sz="1800" b="1" i="0" baseline="0"/>
              <a:t> Q</a:t>
            </a:r>
            <a:r>
              <a:rPr lang="cs-CZ" sz="1800" b="1" i="0" baseline="-25000"/>
              <a:t>C</a:t>
            </a:r>
            <a:r>
              <a:rPr lang="cs-CZ" sz="1800" b="1" i="0" baseline="0"/>
              <a:t>=f(U)</a:t>
            </a:r>
            <a:endParaRPr lang="cs-CZ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kompenzace!$W$1</c:f>
              <c:strCache>
                <c:ptCount val="1"/>
                <c:pt idx="0">
                  <c:v>QL1S</c:v>
                </c:pt>
              </c:strCache>
            </c:strRef>
          </c:tx>
          <c:marker>
            <c:symbol val="circle"/>
            <c:size val="6"/>
          </c:marker>
          <c:xVal>
            <c:numRef>
              <c:f>kompenzace!$N$27:$N$43</c:f>
              <c:numCache>
                <c:formatCode>0.00</c:formatCode>
                <c:ptCount val="17"/>
                <c:pt idx="0">
                  <c:v>0</c:v>
                </c:pt>
                <c:pt idx="1">
                  <c:v>25</c:v>
                </c:pt>
                <c:pt idx="2">
                  <c:v>53</c:v>
                </c:pt>
                <c:pt idx="3">
                  <c:v>77</c:v>
                </c:pt>
                <c:pt idx="4">
                  <c:v>104</c:v>
                </c:pt>
                <c:pt idx="5">
                  <c:v>129</c:v>
                </c:pt>
                <c:pt idx="6">
                  <c:v>157</c:v>
                </c:pt>
                <c:pt idx="7">
                  <c:v>181</c:v>
                </c:pt>
                <c:pt idx="8">
                  <c:v>205</c:v>
                </c:pt>
                <c:pt idx="9">
                  <c:v>229</c:v>
                </c:pt>
                <c:pt idx="10">
                  <c:v>250</c:v>
                </c:pt>
                <c:pt idx="11">
                  <c:v>275</c:v>
                </c:pt>
                <c:pt idx="12">
                  <c:v>299</c:v>
                </c:pt>
                <c:pt idx="13">
                  <c:v>324</c:v>
                </c:pt>
                <c:pt idx="14">
                  <c:v>352</c:v>
                </c:pt>
                <c:pt idx="15">
                  <c:v>381</c:v>
                </c:pt>
                <c:pt idx="16">
                  <c:v>393</c:v>
                </c:pt>
              </c:numCache>
            </c:numRef>
          </c:xVal>
          <c:yVal>
            <c:numRef>
              <c:f>kompenzace!$W$27:$W$43</c:f>
              <c:numCache>
                <c:formatCode>0.00</c:formatCode>
                <c:ptCount val="17"/>
                <c:pt idx="0">
                  <c:v>0</c:v>
                </c:pt>
                <c:pt idx="1">
                  <c:v>-0.4</c:v>
                </c:pt>
                <c:pt idx="2">
                  <c:v>-1.8</c:v>
                </c:pt>
                <c:pt idx="3">
                  <c:v>-3.8000000000000003</c:v>
                </c:pt>
                <c:pt idx="4">
                  <c:v>-7</c:v>
                </c:pt>
                <c:pt idx="5">
                  <c:v>-10.4</c:v>
                </c:pt>
                <c:pt idx="6">
                  <c:v>-15.600000000000001</c:v>
                </c:pt>
                <c:pt idx="7">
                  <c:v>-20.6</c:v>
                </c:pt>
                <c:pt idx="8">
                  <c:v>-26.8</c:v>
                </c:pt>
                <c:pt idx="9">
                  <c:v>-33.200000000000003</c:v>
                </c:pt>
                <c:pt idx="10">
                  <c:v>-40.200000000000003</c:v>
                </c:pt>
                <c:pt idx="11">
                  <c:v>-48.6</c:v>
                </c:pt>
                <c:pt idx="12">
                  <c:v>-57.6</c:v>
                </c:pt>
                <c:pt idx="13">
                  <c:v>-68.2</c:v>
                </c:pt>
                <c:pt idx="14">
                  <c:v>-80.600000000000009</c:v>
                </c:pt>
                <c:pt idx="15">
                  <c:v>-94.600000000000009</c:v>
                </c:pt>
                <c:pt idx="16">
                  <c:v>-100.60000000000001</c:v>
                </c:pt>
              </c:numCache>
            </c:numRef>
          </c:yVal>
        </c:ser>
        <c:ser>
          <c:idx val="1"/>
          <c:order val="1"/>
          <c:tx>
            <c:strRef>
              <c:f>kompenzace!$X$1</c:f>
              <c:strCache>
                <c:ptCount val="1"/>
                <c:pt idx="0">
                  <c:v>QL2S</c:v>
                </c:pt>
              </c:strCache>
            </c:strRef>
          </c:tx>
          <c:marker>
            <c:symbol val="circle"/>
            <c:size val="6"/>
          </c:marker>
          <c:xVal>
            <c:numRef>
              <c:f>kompenzace!$O$27:$O$43</c:f>
              <c:numCache>
                <c:formatCode>0.00</c:formatCode>
                <c:ptCount val="17"/>
                <c:pt idx="0">
                  <c:v>0</c:v>
                </c:pt>
                <c:pt idx="1">
                  <c:v>24</c:v>
                </c:pt>
                <c:pt idx="2">
                  <c:v>52</c:v>
                </c:pt>
                <c:pt idx="3">
                  <c:v>76</c:v>
                </c:pt>
                <c:pt idx="4">
                  <c:v>103</c:v>
                </c:pt>
                <c:pt idx="5">
                  <c:v>128</c:v>
                </c:pt>
                <c:pt idx="6">
                  <c:v>156</c:v>
                </c:pt>
                <c:pt idx="7">
                  <c:v>180</c:v>
                </c:pt>
                <c:pt idx="8">
                  <c:v>204</c:v>
                </c:pt>
                <c:pt idx="9">
                  <c:v>228</c:v>
                </c:pt>
                <c:pt idx="10">
                  <c:v>250</c:v>
                </c:pt>
                <c:pt idx="11">
                  <c:v>274</c:v>
                </c:pt>
                <c:pt idx="12">
                  <c:v>298</c:v>
                </c:pt>
                <c:pt idx="13">
                  <c:v>324</c:v>
                </c:pt>
                <c:pt idx="14">
                  <c:v>352</c:v>
                </c:pt>
                <c:pt idx="15">
                  <c:v>380</c:v>
                </c:pt>
                <c:pt idx="16">
                  <c:v>392</c:v>
                </c:pt>
              </c:numCache>
            </c:numRef>
          </c:xVal>
          <c:yVal>
            <c:numRef>
              <c:f>kompenzace!$X$27:$X$43</c:f>
              <c:numCache>
                <c:formatCode>0.00</c:formatCode>
                <c:ptCount val="17"/>
                <c:pt idx="0">
                  <c:v>0</c:v>
                </c:pt>
                <c:pt idx="1">
                  <c:v>-0.4</c:v>
                </c:pt>
                <c:pt idx="2">
                  <c:v>-1.6</c:v>
                </c:pt>
                <c:pt idx="3">
                  <c:v>-3.6</c:v>
                </c:pt>
                <c:pt idx="4">
                  <c:v>-6.6000000000000005</c:v>
                </c:pt>
                <c:pt idx="5">
                  <c:v>-10.200000000000001</c:v>
                </c:pt>
                <c:pt idx="6">
                  <c:v>-15.200000000000001</c:v>
                </c:pt>
                <c:pt idx="7">
                  <c:v>-20.400000000000002</c:v>
                </c:pt>
                <c:pt idx="8">
                  <c:v>-26.400000000000002</c:v>
                </c:pt>
                <c:pt idx="9">
                  <c:v>-33.200000000000003</c:v>
                </c:pt>
                <c:pt idx="10">
                  <c:v>-40</c:v>
                </c:pt>
                <c:pt idx="11">
                  <c:v>-48.400000000000006</c:v>
                </c:pt>
                <c:pt idx="12">
                  <c:v>-57.400000000000006</c:v>
                </c:pt>
                <c:pt idx="13">
                  <c:v>-68.2</c:v>
                </c:pt>
                <c:pt idx="14">
                  <c:v>-80.400000000000006</c:v>
                </c:pt>
                <c:pt idx="15">
                  <c:v>-94</c:v>
                </c:pt>
                <c:pt idx="16">
                  <c:v>-100</c:v>
                </c:pt>
              </c:numCache>
            </c:numRef>
          </c:yVal>
        </c:ser>
        <c:ser>
          <c:idx val="2"/>
          <c:order val="2"/>
          <c:tx>
            <c:strRef>
              <c:f>kompenzace!$Y$1</c:f>
              <c:strCache>
                <c:ptCount val="1"/>
                <c:pt idx="0">
                  <c:v>QL3S</c:v>
                </c:pt>
              </c:strCache>
            </c:strRef>
          </c:tx>
          <c:marker>
            <c:symbol val="circle"/>
            <c:size val="6"/>
          </c:marker>
          <c:xVal>
            <c:numRef>
              <c:f>kompenzace!$P$27:$P$43</c:f>
              <c:numCache>
                <c:formatCode>0.00</c:formatCode>
                <c:ptCount val="17"/>
                <c:pt idx="0">
                  <c:v>0</c:v>
                </c:pt>
                <c:pt idx="1">
                  <c:v>25</c:v>
                </c:pt>
                <c:pt idx="2">
                  <c:v>53</c:v>
                </c:pt>
                <c:pt idx="3">
                  <c:v>77</c:v>
                </c:pt>
                <c:pt idx="4">
                  <c:v>104</c:v>
                </c:pt>
                <c:pt idx="5">
                  <c:v>129</c:v>
                </c:pt>
                <c:pt idx="6">
                  <c:v>157</c:v>
                </c:pt>
                <c:pt idx="7">
                  <c:v>180</c:v>
                </c:pt>
                <c:pt idx="8">
                  <c:v>204</c:v>
                </c:pt>
                <c:pt idx="9">
                  <c:v>227</c:v>
                </c:pt>
                <c:pt idx="10">
                  <c:v>249</c:v>
                </c:pt>
                <c:pt idx="11">
                  <c:v>273</c:v>
                </c:pt>
                <c:pt idx="12">
                  <c:v>297</c:v>
                </c:pt>
                <c:pt idx="13">
                  <c:v>322</c:v>
                </c:pt>
                <c:pt idx="14">
                  <c:v>351</c:v>
                </c:pt>
                <c:pt idx="15">
                  <c:v>379</c:v>
                </c:pt>
                <c:pt idx="16">
                  <c:v>390</c:v>
                </c:pt>
              </c:numCache>
            </c:numRef>
          </c:xVal>
          <c:yVal>
            <c:numRef>
              <c:f>kompenzace!$Y$27:$Y$43</c:f>
              <c:numCache>
                <c:formatCode>0.00</c:formatCode>
                <c:ptCount val="17"/>
                <c:pt idx="0">
                  <c:v>0</c:v>
                </c:pt>
                <c:pt idx="1">
                  <c:v>-0.4</c:v>
                </c:pt>
                <c:pt idx="2">
                  <c:v>-1.8</c:v>
                </c:pt>
                <c:pt idx="3">
                  <c:v>-3.8000000000000003</c:v>
                </c:pt>
                <c:pt idx="4">
                  <c:v>-7.2</c:v>
                </c:pt>
                <c:pt idx="5">
                  <c:v>-11</c:v>
                </c:pt>
                <c:pt idx="6">
                  <c:v>-16.400000000000002</c:v>
                </c:pt>
                <c:pt idx="7">
                  <c:v>-21.8</c:v>
                </c:pt>
                <c:pt idx="8">
                  <c:v>-28</c:v>
                </c:pt>
                <c:pt idx="9">
                  <c:v>-34.6</c:v>
                </c:pt>
                <c:pt idx="10">
                  <c:v>-42</c:v>
                </c:pt>
                <c:pt idx="11">
                  <c:v>-50.800000000000004</c:v>
                </c:pt>
                <c:pt idx="12">
                  <c:v>-60</c:v>
                </c:pt>
                <c:pt idx="13">
                  <c:v>-71.2</c:v>
                </c:pt>
                <c:pt idx="14">
                  <c:v>-84.4</c:v>
                </c:pt>
                <c:pt idx="15">
                  <c:v>-98.600000000000009</c:v>
                </c:pt>
                <c:pt idx="16">
                  <c:v>-104.80000000000001</c:v>
                </c:pt>
              </c:numCache>
            </c:numRef>
          </c:yVal>
        </c:ser>
        <c:axId val="69576192"/>
        <c:axId val="69578112"/>
      </c:scatterChart>
      <c:valAx>
        <c:axId val="69576192"/>
        <c:scaling>
          <c:orientation val="minMax"/>
          <c:max val="40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U [V]</a:t>
                </a:r>
              </a:p>
            </c:rich>
          </c:tx>
          <c:layout/>
        </c:title>
        <c:numFmt formatCode="0.00" sourceLinked="1"/>
        <c:tickLblPos val="nextTo"/>
        <c:crossAx val="69578112"/>
        <c:crossesAt val="-150"/>
        <c:crossBetween val="midCat"/>
      </c:valAx>
      <c:valAx>
        <c:axId val="695781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Q</a:t>
                </a:r>
                <a:r>
                  <a:rPr lang="cs-CZ" baseline="-25000"/>
                  <a:t>C</a:t>
                </a:r>
                <a:r>
                  <a:rPr lang="cs-CZ"/>
                  <a:t> [VAr]</a:t>
                </a:r>
              </a:p>
            </c:rich>
          </c:tx>
          <c:layout/>
        </c:title>
        <c:numFmt formatCode="0.00" sourceLinked="1"/>
        <c:tickLblPos val="nextTo"/>
        <c:crossAx val="695761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Zapojení</a:t>
            </a:r>
            <a:r>
              <a:rPr lang="cs-CZ" baseline="0"/>
              <a:t> do V </a:t>
            </a:r>
            <a:r>
              <a:rPr lang="cs-CZ"/>
              <a:t>I</a:t>
            </a:r>
            <a:r>
              <a:rPr lang="cs-CZ" baseline="-25000"/>
              <a:t>C</a:t>
            </a:r>
            <a:r>
              <a:rPr lang="cs-CZ"/>
              <a:t>=f(U)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kompenzace!$Q$1</c:f>
              <c:strCache>
                <c:ptCount val="1"/>
                <c:pt idx="0">
                  <c:v>IL1S</c:v>
                </c:pt>
              </c:strCache>
            </c:strRef>
          </c:tx>
          <c:marker>
            <c:symbol val="circle"/>
            <c:size val="6"/>
          </c:marker>
          <c:xVal>
            <c:numRef>
              <c:f>kompenzace!$N$45:$N$60</c:f>
              <c:numCache>
                <c:formatCode>0.00</c:formatCode>
                <c:ptCount val="16"/>
                <c:pt idx="0">
                  <c:v>0</c:v>
                </c:pt>
                <c:pt idx="1">
                  <c:v>25</c:v>
                </c:pt>
                <c:pt idx="2">
                  <c:v>47</c:v>
                </c:pt>
                <c:pt idx="3">
                  <c:v>71</c:v>
                </c:pt>
                <c:pt idx="4">
                  <c:v>96</c:v>
                </c:pt>
                <c:pt idx="5">
                  <c:v>125</c:v>
                </c:pt>
                <c:pt idx="6">
                  <c:v>151</c:v>
                </c:pt>
                <c:pt idx="7">
                  <c:v>180</c:v>
                </c:pt>
                <c:pt idx="8">
                  <c:v>203</c:v>
                </c:pt>
                <c:pt idx="9">
                  <c:v>227</c:v>
                </c:pt>
                <c:pt idx="10">
                  <c:v>263</c:v>
                </c:pt>
                <c:pt idx="11">
                  <c:v>293</c:v>
                </c:pt>
                <c:pt idx="12">
                  <c:v>312</c:v>
                </c:pt>
                <c:pt idx="13">
                  <c:v>340</c:v>
                </c:pt>
                <c:pt idx="14">
                  <c:v>367</c:v>
                </c:pt>
                <c:pt idx="15">
                  <c:v>392</c:v>
                </c:pt>
              </c:numCache>
            </c:numRef>
          </c:xVal>
          <c:yVal>
            <c:numRef>
              <c:f>kompenzace!$Q$45:$Q$60</c:f>
              <c:numCache>
                <c:formatCode>0.00</c:formatCode>
                <c:ptCount val="16"/>
                <c:pt idx="0">
                  <c:v>0</c:v>
                </c:pt>
                <c:pt idx="1">
                  <c:v>1.4000000000000002E-2</c:v>
                </c:pt>
                <c:pt idx="2">
                  <c:v>2.8000000000000004E-2</c:v>
                </c:pt>
                <c:pt idx="3">
                  <c:v>4.4000000000000004E-2</c:v>
                </c:pt>
                <c:pt idx="4">
                  <c:v>0.06</c:v>
                </c:pt>
                <c:pt idx="5">
                  <c:v>7.8000000000000014E-2</c:v>
                </c:pt>
                <c:pt idx="6">
                  <c:v>9.6000000000000002E-2</c:v>
                </c:pt>
                <c:pt idx="7">
                  <c:v>0.11399999999999999</c:v>
                </c:pt>
                <c:pt idx="8">
                  <c:v>0.13</c:v>
                </c:pt>
                <c:pt idx="9">
                  <c:v>0.14399999999999999</c:v>
                </c:pt>
                <c:pt idx="10">
                  <c:v>0.16800000000000001</c:v>
                </c:pt>
                <c:pt idx="11">
                  <c:v>0.188</c:v>
                </c:pt>
                <c:pt idx="12">
                  <c:v>0.2</c:v>
                </c:pt>
                <c:pt idx="13">
                  <c:v>0.21800000000000003</c:v>
                </c:pt>
                <c:pt idx="14">
                  <c:v>0.23599999999999999</c:v>
                </c:pt>
                <c:pt idx="15">
                  <c:v>0.252</c:v>
                </c:pt>
              </c:numCache>
            </c:numRef>
          </c:yVal>
        </c:ser>
        <c:ser>
          <c:idx val="1"/>
          <c:order val="1"/>
          <c:tx>
            <c:strRef>
              <c:f>kompenzace!$R$1</c:f>
              <c:strCache>
                <c:ptCount val="1"/>
                <c:pt idx="0">
                  <c:v>IL2S</c:v>
                </c:pt>
              </c:strCache>
            </c:strRef>
          </c:tx>
          <c:marker>
            <c:symbol val="circle"/>
            <c:size val="6"/>
          </c:marker>
          <c:xVal>
            <c:numRef>
              <c:f>kompenzace!$O$45:$O$60</c:f>
              <c:numCache>
                <c:formatCode>0.00</c:formatCode>
                <c:ptCount val="16"/>
                <c:pt idx="0">
                  <c:v>0</c:v>
                </c:pt>
                <c:pt idx="1">
                  <c:v>24</c:v>
                </c:pt>
                <c:pt idx="2">
                  <c:v>47</c:v>
                </c:pt>
                <c:pt idx="3">
                  <c:v>70</c:v>
                </c:pt>
                <c:pt idx="4">
                  <c:v>95</c:v>
                </c:pt>
                <c:pt idx="5">
                  <c:v>124</c:v>
                </c:pt>
                <c:pt idx="6">
                  <c:v>150</c:v>
                </c:pt>
                <c:pt idx="7">
                  <c:v>179</c:v>
                </c:pt>
                <c:pt idx="8">
                  <c:v>202</c:v>
                </c:pt>
                <c:pt idx="9">
                  <c:v>226</c:v>
                </c:pt>
                <c:pt idx="10">
                  <c:v>262</c:v>
                </c:pt>
                <c:pt idx="11">
                  <c:v>292</c:v>
                </c:pt>
                <c:pt idx="12">
                  <c:v>311</c:v>
                </c:pt>
                <c:pt idx="13">
                  <c:v>340</c:v>
                </c:pt>
                <c:pt idx="14">
                  <c:v>366</c:v>
                </c:pt>
                <c:pt idx="15">
                  <c:v>391</c:v>
                </c:pt>
              </c:numCache>
            </c:numRef>
          </c:xVal>
          <c:yVal>
            <c:numRef>
              <c:f>kompenzace!$R$45:$R$60</c:f>
              <c:numCache>
                <c:formatCode>0.00</c:formatCode>
                <c:ptCount val="16"/>
                <c:pt idx="0">
                  <c:v>0</c:v>
                </c:pt>
                <c:pt idx="1">
                  <c:v>2.6000000000000002E-2</c:v>
                </c:pt>
                <c:pt idx="2">
                  <c:v>5.2000000000000005E-2</c:v>
                </c:pt>
                <c:pt idx="3">
                  <c:v>7.8000000000000014E-2</c:v>
                </c:pt>
                <c:pt idx="4">
                  <c:v>0.10600000000000001</c:v>
                </c:pt>
                <c:pt idx="5">
                  <c:v>0.13999999999999999</c:v>
                </c:pt>
                <c:pt idx="6">
                  <c:v>0.17</c:v>
                </c:pt>
                <c:pt idx="7">
                  <c:v>0.20200000000000001</c:v>
                </c:pt>
                <c:pt idx="8">
                  <c:v>0.22999999999999998</c:v>
                </c:pt>
                <c:pt idx="9">
                  <c:v>0.25600000000000001</c:v>
                </c:pt>
                <c:pt idx="10">
                  <c:v>0.29799999999999999</c:v>
                </c:pt>
                <c:pt idx="11">
                  <c:v>0.33200000000000002</c:v>
                </c:pt>
                <c:pt idx="12">
                  <c:v>0.35400000000000004</c:v>
                </c:pt>
                <c:pt idx="13">
                  <c:v>0.38600000000000001</c:v>
                </c:pt>
                <c:pt idx="14">
                  <c:v>0.41799999999999998</c:v>
                </c:pt>
                <c:pt idx="15">
                  <c:v>0.44600000000000001</c:v>
                </c:pt>
              </c:numCache>
            </c:numRef>
          </c:yVal>
        </c:ser>
        <c:ser>
          <c:idx val="2"/>
          <c:order val="2"/>
          <c:tx>
            <c:strRef>
              <c:f>kompenzace!$S$1</c:f>
              <c:strCache>
                <c:ptCount val="1"/>
                <c:pt idx="0">
                  <c:v>IL3S</c:v>
                </c:pt>
              </c:strCache>
            </c:strRef>
          </c:tx>
          <c:marker>
            <c:symbol val="circle"/>
            <c:size val="6"/>
          </c:marker>
          <c:xVal>
            <c:numRef>
              <c:f>kompenzace!$P$45:$P$60</c:f>
              <c:numCache>
                <c:formatCode>0.00</c:formatCode>
                <c:ptCount val="16"/>
                <c:pt idx="0">
                  <c:v>0</c:v>
                </c:pt>
                <c:pt idx="1">
                  <c:v>25</c:v>
                </c:pt>
                <c:pt idx="2">
                  <c:v>48</c:v>
                </c:pt>
                <c:pt idx="3">
                  <c:v>70</c:v>
                </c:pt>
                <c:pt idx="4">
                  <c:v>96</c:v>
                </c:pt>
                <c:pt idx="5">
                  <c:v>125</c:v>
                </c:pt>
                <c:pt idx="6">
                  <c:v>151</c:v>
                </c:pt>
                <c:pt idx="7">
                  <c:v>178</c:v>
                </c:pt>
                <c:pt idx="8">
                  <c:v>202</c:v>
                </c:pt>
                <c:pt idx="9">
                  <c:v>225</c:v>
                </c:pt>
                <c:pt idx="10">
                  <c:v>261</c:v>
                </c:pt>
                <c:pt idx="11">
                  <c:v>291</c:v>
                </c:pt>
                <c:pt idx="12">
                  <c:v>310</c:v>
                </c:pt>
                <c:pt idx="13">
                  <c:v>338</c:v>
                </c:pt>
                <c:pt idx="14">
                  <c:v>364</c:v>
                </c:pt>
                <c:pt idx="15">
                  <c:v>390</c:v>
                </c:pt>
              </c:numCache>
            </c:numRef>
          </c:xVal>
          <c:yVal>
            <c:numRef>
              <c:f>kompenzace!$S$45:$S$60</c:f>
              <c:numCache>
                <c:formatCode>0.00</c:formatCode>
                <c:ptCount val="16"/>
                <c:pt idx="0">
                  <c:v>0</c:v>
                </c:pt>
                <c:pt idx="1">
                  <c:v>1.6E-2</c:v>
                </c:pt>
                <c:pt idx="2">
                  <c:v>0.03</c:v>
                </c:pt>
                <c:pt idx="3">
                  <c:v>4.6000000000000006E-2</c:v>
                </c:pt>
                <c:pt idx="4">
                  <c:v>6.4000000000000001E-2</c:v>
                </c:pt>
                <c:pt idx="5">
                  <c:v>8.2000000000000003E-2</c:v>
                </c:pt>
                <c:pt idx="6">
                  <c:v>0.1</c:v>
                </c:pt>
                <c:pt idx="7">
                  <c:v>0.12</c:v>
                </c:pt>
                <c:pt idx="8">
                  <c:v>0.13600000000000001</c:v>
                </c:pt>
                <c:pt idx="9">
                  <c:v>0.15200000000000002</c:v>
                </c:pt>
                <c:pt idx="10">
                  <c:v>0.17600000000000002</c:v>
                </c:pt>
                <c:pt idx="11">
                  <c:v>0.19800000000000001</c:v>
                </c:pt>
                <c:pt idx="12">
                  <c:v>0.21000000000000002</c:v>
                </c:pt>
                <c:pt idx="13">
                  <c:v>0.22799999999999998</c:v>
                </c:pt>
                <c:pt idx="14">
                  <c:v>0.248</c:v>
                </c:pt>
                <c:pt idx="15">
                  <c:v>0.26400000000000001</c:v>
                </c:pt>
              </c:numCache>
            </c:numRef>
          </c:yVal>
        </c:ser>
        <c:axId val="75519104"/>
        <c:axId val="75521024"/>
      </c:scatterChart>
      <c:valAx>
        <c:axId val="75519104"/>
        <c:scaling>
          <c:orientation val="minMax"/>
          <c:max val="40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U</a:t>
                </a:r>
                <a:r>
                  <a:rPr lang="cs-CZ" baseline="0"/>
                  <a:t> [V]</a:t>
                </a:r>
                <a:endParaRPr lang="cs-CZ"/>
              </a:p>
            </c:rich>
          </c:tx>
          <c:layout/>
        </c:title>
        <c:numFmt formatCode="0.00" sourceLinked="1"/>
        <c:tickLblPos val="nextTo"/>
        <c:crossAx val="75521024"/>
        <c:crosses val="autoZero"/>
        <c:crossBetween val="midCat"/>
      </c:valAx>
      <c:valAx>
        <c:axId val="755210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I</a:t>
                </a:r>
                <a:r>
                  <a:rPr lang="cs-CZ" baseline="-25000"/>
                  <a:t>C</a:t>
                </a:r>
                <a:r>
                  <a:rPr lang="cs-CZ"/>
                  <a:t> [A]</a:t>
                </a:r>
              </a:p>
            </c:rich>
          </c:tx>
          <c:layout/>
        </c:title>
        <c:numFmt formatCode="0.00" sourceLinked="1"/>
        <c:tickLblPos val="nextTo"/>
        <c:crossAx val="75519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cs-CZ" sz="1800" b="1" i="0" u="none" strike="noStrike" baseline="0"/>
              <a:t>Zapojení do V </a:t>
            </a:r>
            <a:r>
              <a:rPr lang="cs-CZ" sz="1800" b="1" i="0" baseline="0"/>
              <a:t>Q</a:t>
            </a:r>
            <a:r>
              <a:rPr lang="cs-CZ" sz="1800" b="1" i="0" baseline="-25000"/>
              <a:t>C</a:t>
            </a:r>
            <a:r>
              <a:rPr lang="cs-CZ" sz="1800" b="1" i="0" baseline="0"/>
              <a:t>=f(U)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kompenzace!$W$1</c:f>
              <c:strCache>
                <c:ptCount val="1"/>
                <c:pt idx="0">
                  <c:v>QL1S</c:v>
                </c:pt>
              </c:strCache>
            </c:strRef>
          </c:tx>
          <c:marker>
            <c:symbol val="circle"/>
            <c:size val="6"/>
          </c:marker>
          <c:xVal>
            <c:numRef>
              <c:f>kompenzace!$N$45:$N$60</c:f>
              <c:numCache>
                <c:formatCode>0.00</c:formatCode>
                <c:ptCount val="16"/>
                <c:pt idx="0">
                  <c:v>0</c:v>
                </c:pt>
                <c:pt idx="1">
                  <c:v>25</c:v>
                </c:pt>
                <c:pt idx="2">
                  <c:v>47</c:v>
                </c:pt>
                <c:pt idx="3">
                  <c:v>71</c:v>
                </c:pt>
                <c:pt idx="4">
                  <c:v>96</c:v>
                </c:pt>
                <c:pt idx="5">
                  <c:v>125</c:v>
                </c:pt>
                <c:pt idx="6">
                  <c:v>151</c:v>
                </c:pt>
                <c:pt idx="7">
                  <c:v>180</c:v>
                </c:pt>
                <c:pt idx="8">
                  <c:v>203</c:v>
                </c:pt>
                <c:pt idx="9">
                  <c:v>227</c:v>
                </c:pt>
                <c:pt idx="10">
                  <c:v>263</c:v>
                </c:pt>
                <c:pt idx="11">
                  <c:v>293</c:v>
                </c:pt>
                <c:pt idx="12">
                  <c:v>312</c:v>
                </c:pt>
                <c:pt idx="13">
                  <c:v>340</c:v>
                </c:pt>
                <c:pt idx="14">
                  <c:v>367</c:v>
                </c:pt>
                <c:pt idx="15">
                  <c:v>392</c:v>
                </c:pt>
              </c:numCache>
            </c:numRef>
          </c:xVal>
          <c:yVal>
            <c:numRef>
              <c:f>kompenzace!$W$45:$W$60</c:f>
              <c:numCache>
                <c:formatCode>0.00</c:formatCode>
                <c:ptCount val="16"/>
                <c:pt idx="0">
                  <c:v>0</c:v>
                </c:pt>
                <c:pt idx="1">
                  <c:v>-0.2</c:v>
                </c:pt>
                <c:pt idx="2">
                  <c:v>-0.8</c:v>
                </c:pt>
                <c:pt idx="3">
                  <c:v>-1.6</c:v>
                </c:pt>
                <c:pt idx="4">
                  <c:v>-3.2</c:v>
                </c:pt>
                <c:pt idx="5">
                  <c:v>-5.2</c:v>
                </c:pt>
                <c:pt idx="6">
                  <c:v>-7.8000000000000007</c:v>
                </c:pt>
                <c:pt idx="7">
                  <c:v>-10.8</c:v>
                </c:pt>
                <c:pt idx="8">
                  <c:v>-14</c:v>
                </c:pt>
                <c:pt idx="9">
                  <c:v>-17.2</c:v>
                </c:pt>
                <c:pt idx="10">
                  <c:v>-23</c:v>
                </c:pt>
                <c:pt idx="11">
                  <c:v>-28.6</c:v>
                </c:pt>
                <c:pt idx="12">
                  <c:v>-32.4</c:v>
                </c:pt>
                <c:pt idx="13">
                  <c:v>-38.400000000000006</c:v>
                </c:pt>
                <c:pt idx="14">
                  <c:v>-44.800000000000004</c:v>
                </c:pt>
                <c:pt idx="15">
                  <c:v>-51.2</c:v>
                </c:pt>
              </c:numCache>
            </c:numRef>
          </c:yVal>
        </c:ser>
        <c:ser>
          <c:idx val="1"/>
          <c:order val="1"/>
          <c:tx>
            <c:strRef>
              <c:f>kompenzace!$X$1</c:f>
              <c:strCache>
                <c:ptCount val="1"/>
                <c:pt idx="0">
                  <c:v>QL2S</c:v>
                </c:pt>
              </c:strCache>
            </c:strRef>
          </c:tx>
          <c:marker>
            <c:symbol val="circle"/>
            <c:size val="6"/>
          </c:marker>
          <c:xVal>
            <c:numRef>
              <c:f>kompenzace!$O$45:$O$60</c:f>
              <c:numCache>
                <c:formatCode>0.00</c:formatCode>
                <c:ptCount val="16"/>
                <c:pt idx="0">
                  <c:v>0</c:v>
                </c:pt>
                <c:pt idx="1">
                  <c:v>24</c:v>
                </c:pt>
                <c:pt idx="2">
                  <c:v>47</c:v>
                </c:pt>
                <c:pt idx="3">
                  <c:v>70</c:v>
                </c:pt>
                <c:pt idx="4">
                  <c:v>95</c:v>
                </c:pt>
                <c:pt idx="5">
                  <c:v>124</c:v>
                </c:pt>
                <c:pt idx="6">
                  <c:v>150</c:v>
                </c:pt>
                <c:pt idx="7">
                  <c:v>179</c:v>
                </c:pt>
                <c:pt idx="8">
                  <c:v>202</c:v>
                </c:pt>
                <c:pt idx="9">
                  <c:v>226</c:v>
                </c:pt>
                <c:pt idx="10">
                  <c:v>262</c:v>
                </c:pt>
                <c:pt idx="11">
                  <c:v>292</c:v>
                </c:pt>
                <c:pt idx="12">
                  <c:v>311</c:v>
                </c:pt>
                <c:pt idx="13">
                  <c:v>340</c:v>
                </c:pt>
                <c:pt idx="14">
                  <c:v>366</c:v>
                </c:pt>
                <c:pt idx="15">
                  <c:v>391</c:v>
                </c:pt>
              </c:numCache>
            </c:numRef>
          </c:xVal>
          <c:yVal>
            <c:numRef>
              <c:f>kompenzace!$X$45:$X$60</c:f>
              <c:numCache>
                <c:formatCode>0.00</c:formatCode>
                <c:ptCount val="16"/>
                <c:pt idx="0">
                  <c:v>0</c:v>
                </c:pt>
                <c:pt idx="1">
                  <c:v>-0.4</c:v>
                </c:pt>
                <c:pt idx="2">
                  <c:v>-1.4000000000000001</c:v>
                </c:pt>
                <c:pt idx="3">
                  <c:v>-3.2</c:v>
                </c:pt>
                <c:pt idx="4">
                  <c:v>-6</c:v>
                </c:pt>
                <c:pt idx="5">
                  <c:v>-10</c:v>
                </c:pt>
                <c:pt idx="6">
                  <c:v>-14.600000000000001</c:v>
                </c:pt>
                <c:pt idx="7">
                  <c:v>-20.8</c:v>
                </c:pt>
                <c:pt idx="8">
                  <c:v>-26.8</c:v>
                </c:pt>
                <c:pt idx="9">
                  <c:v>-33.200000000000003</c:v>
                </c:pt>
                <c:pt idx="10">
                  <c:v>-44.800000000000004</c:v>
                </c:pt>
                <c:pt idx="11">
                  <c:v>-55.6</c:v>
                </c:pt>
                <c:pt idx="12">
                  <c:v>-63.400000000000006</c:v>
                </c:pt>
                <c:pt idx="13">
                  <c:v>-75.2</c:v>
                </c:pt>
                <c:pt idx="14">
                  <c:v>-88.2</c:v>
                </c:pt>
                <c:pt idx="15">
                  <c:v>-100</c:v>
                </c:pt>
              </c:numCache>
            </c:numRef>
          </c:yVal>
        </c:ser>
        <c:ser>
          <c:idx val="2"/>
          <c:order val="2"/>
          <c:tx>
            <c:strRef>
              <c:f>kompenzace!$Y$1</c:f>
              <c:strCache>
                <c:ptCount val="1"/>
                <c:pt idx="0">
                  <c:v>QL3S</c:v>
                </c:pt>
              </c:strCache>
            </c:strRef>
          </c:tx>
          <c:marker>
            <c:symbol val="circle"/>
            <c:size val="6"/>
          </c:marker>
          <c:xVal>
            <c:numRef>
              <c:f>kompenzace!$P$45:$P$60</c:f>
              <c:numCache>
                <c:formatCode>0.00</c:formatCode>
                <c:ptCount val="16"/>
                <c:pt idx="0">
                  <c:v>0</c:v>
                </c:pt>
                <c:pt idx="1">
                  <c:v>25</c:v>
                </c:pt>
                <c:pt idx="2">
                  <c:v>48</c:v>
                </c:pt>
                <c:pt idx="3">
                  <c:v>70</c:v>
                </c:pt>
                <c:pt idx="4">
                  <c:v>96</c:v>
                </c:pt>
                <c:pt idx="5">
                  <c:v>125</c:v>
                </c:pt>
                <c:pt idx="6">
                  <c:v>151</c:v>
                </c:pt>
                <c:pt idx="7">
                  <c:v>178</c:v>
                </c:pt>
                <c:pt idx="8">
                  <c:v>202</c:v>
                </c:pt>
                <c:pt idx="9">
                  <c:v>225</c:v>
                </c:pt>
                <c:pt idx="10">
                  <c:v>261</c:v>
                </c:pt>
                <c:pt idx="11">
                  <c:v>291</c:v>
                </c:pt>
                <c:pt idx="12">
                  <c:v>310</c:v>
                </c:pt>
                <c:pt idx="13">
                  <c:v>338</c:v>
                </c:pt>
                <c:pt idx="14">
                  <c:v>364</c:v>
                </c:pt>
                <c:pt idx="15">
                  <c:v>390</c:v>
                </c:pt>
              </c:numCache>
            </c:numRef>
          </c:xVal>
          <c:yVal>
            <c:numRef>
              <c:f>kompenzace!$Y$45:$Y$60</c:f>
              <c:numCache>
                <c:formatCode>0.00</c:formatCode>
                <c:ptCount val="16"/>
                <c:pt idx="0">
                  <c:v>0</c:v>
                </c:pt>
                <c:pt idx="1">
                  <c:v>-0.2</c:v>
                </c:pt>
                <c:pt idx="2">
                  <c:v>-0.60000000000000009</c:v>
                </c:pt>
                <c:pt idx="3">
                  <c:v>-1.6</c:v>
                </c:pt>
                <c:pt idx="4">
                  <c:v>-3</c:v>
                </c:pt>
                <c:pt idx="5">
                  <c:v>-5</c:v>
                </c:pt>
                <c:pt idx="6">
                  <c:v>-7.4</c:v>
                </c:pt>
                <c:pt idx="7">
                  <c:v>-10.4</c:v>
                </c:pt>
                <c:pt idx="8">
                  <c:v>-13.4</c:v>
                </c:pt>
                <c:pt idx="9">
                  <c:v>-16.600000000000001</c:v>
                </c:pt>
                <c:pt idx="10">
                  <c:v>-22.400000000000002</c:v>
                </c:pt>
                <c:pt idx="11">
                  <c:v>-28.200000000000003</c:v>
                </c:pt>
                <c:pt idx="12">
                  <c:v>-31.8</c:v>
                </c:pt>
                <c:pt idx="13">
                  <c:v>-37.800000000000004</c:v>
                </c:pt>
                <c:pt idx="14">
                  <c:v>-44.400000000000006</c:v>
                </c:pt>
                <c:pt idx="15">
                  <c:v>-50.400000000000006</c:v>
                </c:pt>
              </c:numCache>
            </c:numRef>
          </c:yVal>
        </c:ser>
        <c:axId val="75567872"/>
        <c:axId val="75569792"/>
      </c:scatterChart>
      <c:valAx>
        <c:axId val="75567872"/>
        <c:scaling>
          <c:orientation val="minMax"/>
          <c:max val="40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U [V]</a:t>
                </a:r>
              </a:p>
            </c:rich>
          </c:tx>
          <c:layout/>
        </c:title>
        <c:numFmt formatCode="0.00" sourceLinked="1"/>
        <c:tickLblPos val="nextTo"/>
        <c:crossAx val="75569792"/>
        <c:crossesAt val="-150"/>
        <c:crossBetween val="midCat"/>
      </c:valAx>
      <c:valAx>
        <c:axId val="755697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Q</a:t>
                </a:r>
                <a:r>
                  <a:rPr lang="cs-CZ" baseline="-25000"/>
                  <a:t>C</a:t>
                </a:r>
                <a:r>
                  <a:rPr lang="cs-CZ"/>
                  <a:t> [VAr]</a:t>
                </a:r>
              </a:p>
            </c:rich>
          </c:tx>
          <c:layout/>
        </c:title>
        <c:numFmt formatCode="0.00" sourceLinked="1"/>
        <c:tickLblPos val="nextTo"/>
        <c:crossAx val="755678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 sz="1800" b="1" i="0" baseline="0"/>
              <a:t>Q</a:t>
            </a:r>
            <a:r>
              <a:rPr lang="cs-CZ" sz="1800" b="1" i="0" baseline="-25000"/>
              <a:t>3C</a:t>
            </a:r>
            <a:r>
              <a:rPr lang="cs-CZ" sz="1800" b="1" i="0" baseline="0"/>
              <a:t>=f(U</a:t>
            </a:r>
            <a:r>
              <a:rPr lang="cs-CZ" sz="1800" b="1" i="0" baseline="-25000"/>
              <a:t>0</a:t>
            </a:r>
            <a:r>
              <a:rPr lang="cs-CZ" sz="1800" b="1" i="0" baseline="0"/>
              <a:t>)</a:t>
            </a:r>
            <a:endParaRPr lang="cs-CZ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kompenzace!$Q$3</c:f>
              <c:strCache>
                <c:ptCount val="1"/>
                <c:pt idx="0">
                  <c:v>Y</c:v>
                </c:pt>
              </c:strCache>
            </c:strRef>
          </c:tx>
          <c:marker>
            <c:symbol val="circle"/>
            <c:size val="6"/>
          </c:marker>
          <c:xVal>
            <c:numRef>
              <c:f>kompenzace!$Z$4:$Z$25</c:f>
              <c:numCache>
                <c:formatCode>0.00</c:formatCode>
                <c:ptCount val="22"/>
                <c:pt idx="0">
                  <c:v>0</c:v>
                </c:pt>
                <c:pt idx="1">
                  <c:v>17.333333333333332</c:v>
                </c:pt>
                <c:pt idx="2">
                  <c:v>30.666666666666668</c:v>
                </c:pt>
                <c:pt idx="3">
                  <c:v>42.666666666666664</c:v>
                </c:pt>
                <c:pt idx="4">
                  <c:v>52.333333333333336</c:v>
                </c:pt>
                <c:pt idx="5">
                  <c:v>61.666666666666664</c:v>
                </c:pt>
                <c:pt idx="6">
                  <c:v>76.666666666666671</c:v>
                </c:pt>
                <c:pt idx="7">
                  <c:v>98.666666666666671</c:v>
                </c:pt>
                <c:pt idx="8">
                  <c:v>123.66666666666667</c:v>
                </c:pt>
                <c:pt idx="9">
                  <c:v>144.33333333333334</c:v>
                </c:pt>
                <c:pt idx="10">
                  <c:v>166.66666666666666</c:v>
                </c:pt>
                <c:pt idx="11">
                  <c:v>189.33333333333334</c:v>
                </c:pt>
                <c:pt idx="12">
                  <c:v>216</c:v>
                </c:pt>
                <c:pt idx="13">
                  <c:v>243</c:v>
                </c:pt>
                <c:pt idx="14">
                  <c:v>271</c:v>
                </c:pt>
                <c:pt idx="15">
                  <c:v>298</c:v>
                </c:pt>
                <c:pt idx="16">
                  <c:v>322</c:v>
                </c:pt>
                <c:pt idx="17">
                  <c:v>344</c:v>
                </c:pt>
                <c:pt idx="18">
                  <c:v>363</c:v>
                </c:pt>
                <c:pt idx="19">
                  <c:v>363.66666666666669</c:v>
                </c:pt>
                <c:pt idx="20">
                  <c:v>382</c:v>
                </c:pt>
                <c:pt idx="21">
                  <c:v>390.33333333333331</c:v>
                </c:pt>
              </c:numCache>
            </c:numRef>
          </c:xVal>
          <c:yVal>
            <c:numRef>
              <c:f>kompenzace!$AA$4:$AA$25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-0.60000000000000009</c:v>
                </c:pt>
                <c:pt idx="3">
                  <c:v>-1.2000000000000002</c:v>
                </c:pt>
                <c:pt idx="4">
                  <c:v>-1.8000000000000003</c:v>
                </c:pt>
                <c:pt idx="5">
                  <c:v>-2.2000000000000002</c:v>
                </c:pt>
                <c:pt idx="6">
                  <c:v>-3.6000000000000005</c:v>
                </c:pt>
                <c:pt idx="7">
                  <c:v>-5.8</c:v>
                </c:pt>
                <c:pt idx="8">
                  <c:v>-9.6000000000000014</c:v>
                </c:pt>
                <c:pt idx="9">
                  <c:v>-13</c:v>
                </c:pt>
                <c:pt idx="10">
                  <c:v>-17.400000000000002</c:v>
                </c:pt>
                <c:pt idx="11">
                  <c:v>-22.8</c:v>
                </c:pt>
                <c:pt idx="12">
                  <c:v>-29</c:v>
                </c:pt>
                <c:pt idx="13">
                  <c:v>-37.4</c:v>
                </c:pt>
                <c:pt idx="14">
                  <c:v>-46.2</c:v>
                </c:pt>
                <c:pt idx="15">
                  <c:v>-55.800000000000004</c:v>
                </c:pt>
                <c:pt idx="16">
                  <c:v>-65.400000000000006</c:v>
                </c:pt>
                <c:pt idx="17">
                  <c:v>-74.600000000000009</c:v>
                </c:pt>
                <c:pt idx="18">
                  <c:v>-83</c:v>
                </c:pt>
                <c:pt idx="19">
                  <c:v>-88</c:v>
                </c:pt>
                <c:pt idx="20">
                  <c:v>-92.800000000000011</c:v>
                </c:pt>
                <c:pt idx="21">
                  <c:v>-97.199999999999989</c:v>
                </c:pt>
              </c:numCache>
            </c:numRef>
          </c:yVal>
        </c:ser>
        <c:ser>
          <c:idx val="1"/>
          <c:order val="1"/>
          <c:tx>
            <c:strRef>
              <c:f>kompenzace!$Q$26</c:f>
              <c:strCache>
                <c:ptCount val="1"/>
                <c:pt idx="0">
                  <c:v>D</c:v>
                </c:pt>
              </c:strCache>
            </c:strRef>
          </c:tx>
          <c:marker>
            <c:symbol val="circle"/>
            <c:size val="6"/>
          </c:marker>
          <c:xVal>
            <c:numRef>
              <c:f>kompenzace!$Z$27:$Z$43</c:f>
              <c:numCache>
                <c:formatCode>0.00</c:formatCode>
                <c:ptCount val="17"/>
                <c:pt idx="0">
                  <c:v>0</c:v>
                </c:pt>
                <c:pt idx="1">
                  <c:v>24.666666666666668</c:v>
                </c:pt>
                <c:pt idx="2">
                  <c:v>52.666666666666664</c:v>
                </c:pt>
                <c:pt idx="3">
                  <c:v>76.666666666666671</c:v>
                </c:pt>
                <c:pt idx="4">
                  <c:v>103.66666666666667</c:v>
                </c:pt>
                <c:pt idx="5">
                  <c:v>128.66666666666666</c:v>
                </c:pt>
                <c:pt idx="6">
                  <c:v>156.66666666666666</c:v>
                </c:pt>
                <c:pt idx="7">
                  <c:v>180.33333333333334</c:v>
                </c:pt>
                <c:pt idx="8">
                  <c:v>204.33333333333334</c:v>
                </c:pt>
                <c:pt idx="9">
                  <c:v>228</c:v>
                </c:pt>
                <c:pt idx="10">
                  <c:v>249.66666666666666</c:v>
                </c:pt>
                <c:pt idx="11">
                  <c:v>274</c:v>
                </c:pt>
                <c:pt idx="12">
                  <c:v>298</c:v>
                </c:pt>
                <c:pt idx="13">
                  <c:v>323.33333333333331</c:v>
                </c:pt>
                <c:pt idx="14">
                  <c:v>351.66666666666669</c:v>
                </c:pt>
                <c:pt idx="15">
                  <c:v>380</c:v>
                </c:pt>
                <c:pt idx="16">
                  <c:v>391.66666666666669</c:v>
                </c:pt>
              </c:numCache>
            </c:numRef>
          </c:xVal>
          <c:yVal>
            <c:numRef>
              <c:f>kompenzace!$AA$27:$AA$43</c:f>
              <c:numCache>
                <c:formatCode>0.00</c:formatCode>
                <c:ptCount val="17"/>
                <c:pt idx="0">
                  <c:v>0</c:v>
                </c:pt>
                <c:pt idx="1">
                  <c:v>-1.2000000000000002</c:v>
                </c:pt>
                <c:pt idx="2">
                  <c:v>-5.2</c:v>
                </c:pt>
                <c:pt idx="3">
                  <c:v>-11.200000000000001</c:v>
                </c:pt>
                <c:pt idx="4">
                  <c:v>-20.8</c:v>
                </c:pt>
                <c:pt idx="5">
                  <c:v>-31.6</c:v>
                </c:pt>
                <c:pt idx="6">
                  <c:v>-47.2</c:v>
                </c:pt>
                <c:pt idx="7">
                  <c:v>-62.8</c:v>
                </c:pt>
                <c:pt idx="8">
                  <c:v>-81.2</c:v>
                </c:pt>
                <c:pt idx="9">
                  <c:v>-101</c:v>
                </c:pt>
                <c:pt idx="10">
                  <c:v>-122.2</c:v>
                </c:pt>
                <c:pt idx="11">
                  <c:v>-147.80000000000001</c:v>
                </c:pt>
                <c:pt idx="12">
                  <c:v>-175</c:v>
                </c:pt>
                <c:pt idx="13">
                  <c:v>-207.60000000000002</c:v>
                </c:pt>
                <c:pt idx="14">
                  <c:v>-245.4</c:v>
                </c:pt>
                <c:pt idx="15">
                  <c:v>-287.20000000000005</c:v>
                </c:pt>
                <c:pt idx="16">
                  <c:v>-305.40000000000003</c:v>
                </c:pt>
              </c:numCache>
            </c:numRef>
          </c:yVal>
        </c:ser>
        <c:ser>
          <c:idx val="2"/>
          <c:order val="2"/>
          <c:tx>
            <c:strRef>
              <c:f>kompenzace!$Q$44</c:f>
              <c:strCache>
                <c:ptCount val="1"/>
                <c:pt idx="0">
                  <c:v>V</c:v>
                </c:pt>
              </c:strCache>
            </c:strRef>
          </c:tx>
          <c:marker>
            <c:symbol val="circle"/>
            <c:size val="6"/>
          </c:marker>
          <c:xVal>
            <c:numRef>
              <c:f>kompenzace!$Z$45:$Z$60</c:f>
              <c:numCache>
                <c:formatCode>0.00</c:formatCode>
                <c:ptCount val="16"/>
                <c:pt idx="0">
                  <c:v>0</c:v>
                </c:pt>
                <c:pt idx="1">
                  <c:v>24.666666666666668</c:v>
                </c:pt>
                <c:pt idx="2">
                  <c:v>47.333333333333336</c:v>
                </c:pt>
                <c:pt idx="3">
                  <c:v>70.333333333333329</c:v>
                </c:pt>
                <c:pt idx="4">
                  <c:v>95.666666666666671</c:v>
                </c:pt>
                <c:pt idx="5">
                  <c:v>124.66666666666667</c:v>
                </c:pt>
                <c:pt idx="6">
                  <c:v>150.66666666666666</c:v>
                </c:pt>
                <c:pt idx="7">
                  <c:v>179</c:v>
                </c:pt>
                <c:pt idx="8">
                  <c:v>202.33333333333334</c:v>
                </c:pt>
                <c:pt idx="9">
                  <c:v>226</c:v>
                </c:pt>
                <c:pt idx="10">
                  <c:v>262</c:v>
                </c:pt>
                <c:pt idx="11">
                  <c:v>292</c:v>
                </c:pt>
                <c:pt idx="12">
                  <c:v>311</c:v>
                </c:pt>
                <c:pt idx="13">
                  <c:v>339.33333333333331</c:v>
                </c:pt>
                <c:pt idx="14">
                  <c:v>365.66666666666669</c:v>
                </c:pt>
                <c:pt idx="15">
                  <c:v>391</c:v>
                </c:pt>
              </c:numCache>
            </c:numRef>
          </c:xVal>
          <c:yVal>
            <c:numRef>
              <c:f>kompenzace!$AA$45:$AA$60</c:f>
              <c:numCache>
                <c:formatCode>0.00</c:formatCode>
                <c:ptCount val="16"/>
                <c:pt idx="0">
                  <c:v>0</c:v>
                </c:pt>
                <c:pt idx="1">
                  <c:v>-0.8</c:v>
                </c:pt>
                <c:pt idx="2">
                  <c:v>-2.8000000000000003</c:v>
                </c:pt>
                <c:pt idx="3">
                  <c:v>-6.4</c:v>
                </c:pt>
                <c:pt idx="4">
                  <c:v>-12.2</c:v>
                </c:pt>
                <c:pt idx="5">
                  <c:v>-20.2</c:v>
                </c:pt>
                <c:pt idx="6">
                  <c:v>-29.800000000000004</c:v>
                </c:pt>
                <c:pt idx="7">
                  <c:v>-42</c:v>
                </c:pt>
                <c:pt idx="8">
                  <c:v>-54.199999999999996</c:v>
                </c:pt>
                <c:pt idx="9">
                  <c:v>-67</c:v>
                </c:pt>
                <c:pt idx="10">
                  <c:v>-90.200000000000017</c:v>
                </c:pt>
                <c:pt idx="11">
                  <c:v>-112.4</c:v>
                </c:pt>
                <c:pt idx="12">
                  <c:v>-127.60000000000001</c:v>
                </c:pt>
                <c:pt idx="13">
                  <c:v>-151.4</c:v>
                </c:pt>
                <c:pt idx="14">
                  <c:v>-177.4</c:v>
                </c:pt>
                <c:pt idx="15">
                  <c:v>-201.6</c:v>
                </c:pt>
              </c:numCache>
            </c:numRef>
          </c:yVal>
        </c:ser>
        <c:axId val="75601024"/>
        <c:axId val="75602944"/>
      </c:scatterChart>
      <c:valAx>
        <c:axId val="75601024"/>
        <c:scaling>
          <c:orientation val="minMax"/>
          <c:max val="40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U</a:t>
                </a:r>
                <a:r>
                  <a:rPr lang="cs-CZ" baseline="-25000"/>
                  <a:t>0</a:t>
                </a:r>
                <a:r>
                  <a:rPr lang="cs-CZ"/>
                  <a:t> [V]</a:t>
                </a:r>
              </a:p>
            </c:rich>
          </c:tx>
          <c:layout/>
        </c:title>
        <c:numFmt formatCode="0.00" sourceLinked="1"/>
        <c:tickLblPos val="nextTo"/>
        <c:crossAx val="75602944"/>
        <c:crossesAt val="-350"/>
        <c:crossBetween val="midCat"/>
      </c:valAx>
      <c:valAx>
        <c:axId val="756029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Q</a:t>
                </a:r>
                <a:r>
                  <a:rPr lang="cs-CZ" baseline="-25000"/>
                  <a:t>C</a:t>
                </a:r>
                <a:r>
                  <a:rPr lang="cs-CZ"/>
                  <a:t> [VAr]</a:t>
                </a:r>
              </a:p>
            </c:rich>
          </c:tx>
          <c:layout/>
        </c:title>
        <c:numFmt formatCode="0.00" sourceLinked="1"/>
        <c:tickLblPos val="nextTo"/>
        <c:crossAx val="75601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186416</xdr:colOff>
      <xdr:row>67</xdr:row>
      <xdr:rowOff>35378</xdr:rowOff>
    </xdr:from>
    <xdr:to>
      <xdr:col>13</xdr:col>
      <xdr:colOff>338817</xdr:colOff>
      <xdr:row>87</xdr:row>
      <xdr:rowOff>92528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689881</xdr:colOff>
      <xdr:row>67</xdr:row>
      <xdr:rowOff>59871</xdr:rowOff>
    </xdr:from>
    <xdr:to>
      <xdr:col>24</xdr:col>
      <xdr:colOff>191861</xdr:colOff>
      <xdr:row>87</xdr:row>
      <xdr:rowOff>90352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73478</xdr:colOff>
      <xdr:row>88</xdr:row>
      <xdr:rowOff>176893</xdr:rowOff>
    </xdr:from>
    <xdr:to>
      <xdr:col>13</xdr:col>
      <xdr:colOff>225879</xdr:colOff>
      <xdr:row>109</xdr:row>
      <xdr:rowOff>43543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89</xdr:row>
      <xdr:rowOff>68036</xdr:rowOff>
    </xdr:from>
    <xdr:to>
      <xdr:col>24</xdr:col>
      <xdr:colOff>209551</xdr:colOff>
      <xdr:row>109</xdr:row>
      <xdr:rowOff>98517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209550</xdr:colOff>
      <xdr:row>112</xdr:row>
      <xdr:rowOff>14968</xdr:rowOff>
    </xdr:from>
    <xdr:to>
      <xdr:col>13</xdr:col>
      <xdr:colOff>361951</xdr:colOff>
      <xdr:row>132</xdr:row>
      <xdr:rowOff>72118</xdr:rowOff>
    </xdr:to>
    <xdr:graphicFrame macro="">
      <xdr:nvGraphicFramePr>
        <xdr:cNvPr id="7" name="Graf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122465</xdr:colOff>
      <xdr:row>111</xdr:row>
      <xdr:rowOff>68036</xdr:rowOff>
    </xdr:from>
    <xdr:to>
      <xdr:col>24</xdr:col>
      <xdr:colOff>332016</xdr:colOff>
      <xdr:row>131</xdr:row>
      <xdr:rowOff>98517</xdr:rowOff>
    </xdr:to>
    <xdr:graphicFrame macro="">
      <xdr:nvGraphicFramePr>
        <xdr:cNvPr id="8" name="Graf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601435</xdr:colOff>
      <xdr:row>66</xdr:row>
      <xdr:rowOff>164646</xdr:rowOff>
    </xdr:from>
    <xdr:to>
      <xdr:col>35</xdr:col>
      <xdr:colOff>296636</xdr:colOff>
      <xdr:row>87</xdr:row>
      <xdr:rowOff>4627</xdr:rowOff>
    </xdr:to>
    <xdr:graphicFrame macro="">
      <xdr:nvGraphicFramePr>
        <xdr:cNvPr id="9" name="Graf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76"/>
  <sheetViews>
    <sheetView tabSelected="1" topLeftCell="A58" workbookViewId="0">
      <selection activeCell="M138" sqref="M138"/>
    </sheetView>
  </sheetViews>
  <sheetFormatPr defaultRowHeight="15"/>
  <cols>
    <col min="14" max="15" width="10.5703125" customWidth="1"/>
  </cols>
  <sheetData>
    <row r="1" spans="1:27" ht="18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N1" s="2" t="s">
        <v>10</v>
      </c>
      <c r="O1" s="2" t="s">
        <v>11</v>
      </c>
      <c r="P1" s="2" t="s">
        <v>12</v>
      </c>
      <c r="Q1" s="12" t="s">
        <v>34</v>
      </c>
      <c r="R1" s="12" t="s">
        <v>35</v>
      </c>
      <c r="S1" s="12" t="s">
        <v>36</v>
      </c>
      <c r="T1" s="2" t="s">
        <v>16</v>
      </c>
      <c r="U1" s="2" t="s">
        <v>17</v>
      </c>
      <c r="V1" s="2" t="s">
        <v>18</v>
      </c>
      <c r="W1" s="12" t="s">
        <v>31</v>
      </c>
      <c r="X1" s="12" t="s">
        <v>32</v>
      </c>
      <c r="Y1" s="12" t="s">
        <v>33</v>
      </c>
      <c r="Z1" s="16" t="s">
        <v>26</v>
      </c>
      <c r="AA1" s="16" t="s">
        <v>27</v>
      </c>
    </row>
    <row r="2" spans="1:27">
      <c r="A2" s="5" t="s">
        <v>22</v>
      </c>
      <c r="B2" s="5" t="s">
        <v>22</v>
      </c>
      <c r="C2" s="5" t="s">
        <v>22</v>
      </c>
      <c r="D2" s="5" t="s">
        <v>23</v>
      </c>
      <c r="E2" s="5" t="s">
        <v>23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25</v>
      </c>
      <c r="K2" s="5" t="s">
        <v>25</v>
      </c>
      <c r="L2" s="5" t="s">
        <v>25</v>
      </c>
      <c r="N2" s="5" t="s">
        <v>22</v>
      </c>
      <c r="O2" s="5" t="s">
        <v>22</v>
      </c>
      <c r="P2" s="5" t="s">
        <v>22</v>
      </c>
      <c r="Q2" s="5" t="s">
        <v>23</v>
      </c>
      <c r="R2" s="5" t="s">
        <v>23</v>
      </c>
      <c r="S2" s="5" t="s">
        <v>23</v>
      </c>
      <c r="T2" s="5" t="s">
        <v>24</v>
      </c>
      <c r="U2" s="5" t="s">
        <v>24</v>
      </c>
      <c r="V2" s="5" t="s">
        <v>24</v>
      </c>
      <c r="W2" s="5" t="s">
        <v>25</v>
      </c>
      <c r="X2" s="5" t="s">
        <v>25</v>
      </c>
      <c r="Y2" s="5" t="s">
        <v>25</v>
      </c>
      <c r="Z2" s="15" t="s">
        <v>22</v>
      </c>
      <c r="AA2" s="15" t="s">
        <v>25</v>
      </c>
    </row>
    <row r="3" spans="1:27">
      <c r="A3" s="25" t="s">
        <v>0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7"/>
      <c r="N3" s="13"/>
      <c r="O3" s="14"/>
      <c r="P3" s="14"/>
      <c r="Q3" s="24" t="s">
        <v>28</v>
      </c>
      <c r="R3" s="24"/>
      <c r="S3" s="24"/>
      <c r="T3" s="24"/>
      <c r="U3" s="24"/>
      <c r="V3" s="24"/>
      <c r="W3" s="24"/>
      <c r="X3" s="24"/>
      <c r="Y3" s="24"/>
      <c r="Z3" s="24"/>
      <c r="AA3" s="24"/>
    </row>
    <row r="4" spans="1:27">
      <c r="A4" s="7">
        <v>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28">
        <v>0</v>
      </c>
      <c r="H4" s="28">
        <v>0</v>
      </c>
      <c r="I4" s="28">
        <v>0</v>
      </c>
      <c r="J4" s="7">
        <v>0</v>
      </c>
      <c r="K4" s="7">
        <v>0</v>
      </c>
      <c r="L4" s="7">
        <v>0</v>
      </c>
      <c r="N4" s="7">
        <f>A4</f>
        <v>0</v>
      </c>
      <c r="O4" s="7">
        <f t="shared" ref="O4:P19" si="0">B4</f>
        <v>0</v>
      </c>
      <c r="P4" s="7">
        <f t="shared" si="0"/>
        <v>0</v>
      </c>
      <c r="Q4" s="7">
        <f>D4*(1/5)</f>
        <v>0</v>
      </c>
      <c r="R4" s="7">
        <f t="shared" ref="R4:Y19" si="1">E4*(1/5)</f>
        <v>0</v>
      </c>
      <c r="S4" s="7">
        <f t="shared" si="1"/>
        <v>0</v>
      </c>
      <c r="T4" s="28">
        <f t="shared" si="1"/>
        <v>0</v>
      </c>
      <c r="U4" s="28">
        <f t="shared" si="1"/>
        <v>0</v>
      </c>
      <c r="V4" s="28">
        <f t="shared" si="1"/>
        <v>0</v>
      </c>
      <c r="W4" s="7">
        <f t="shared" si="1"/>
        <v>0</v>
      </c>
      <c r="X4" s="7">
        <f t="shared" si="1"/>
        <v>0</v>
      </c>
      <c r="Y4" s="7">
        <f t="shared" si="1"/>
        <v>0</v>
      </c>
      <c r="Z4" s="6">
        <f t="shared" ref="Z4:Z25" si="2">(N4+O4+P4)/3</f>
        <v>0</v>
      </c>
      <c r="AA4" s="7">
        <f t="shared" ref="AA4:AA25" si="3">W4+X4+Y4</f>
        <v>0</v>
      </c>
    </row>
    <row r="5" spans="1:27">
      <c r="A5" s="7">
        <v>18</v>
      </c>
      <c r="B5" s="7">
        <v>17</v>
      </c>
      <c r="C5" s="7">
        <v>17</v>
      </c>
      <c r="D5" s="7">
        <v>0</v>
      </c>
      <c r="E5" s="7">
        <v>0</v>
      </c>
      <c r="F5" s="7">
        <v>0</v>
      </c>
      <c r="G5" s="28">
        <v>0</v>
      </c>
      <c r="H5" s="28">
        <v>0</v>
      </c>
      <c r="I5" s="28">
        <v>0</v>
      </c>
      <c r="J5" s="7">
        <v>0</v>
      </c>
      <c r="K5" s="7">
        <v>0</v>
      </c>
      <c r="L5" s="7">
        <v>0</v>
      </c>
      <c r="N5" s="7">
        <f t="shared" ref="N5:N25" si="4">A5</f>
        <v>18</v>
      </c>
      <c r="O5" s="7">
        <f t="shared" si="0"/>
        <v>17</v>
      </c>
      <c r="P5" s="7">
        <f t="shared" si="0"/>
        <v>17</v>
      </c>
      <c r="Q5" s="7">
        <f t="shared" ref="Q5:Q25" si="5">D5*(1/5)</f>
        <v>0</v>
      </c>
      <c r="R5" s="7">
        <f t="shared" si="1"/>
        <v>0</v>
      </c>
      <c r="S5" s="7">
        <f t="shared" si="1"/>
        <v>0</v>
      </c>
      <c r="T5" s="28">
        <f t="shared" si="1"/>
        <v>0</v>
      </c>
      <c r="U5" s="28">
        <f t="shared" si="1"/>
        <v>0</v>
      </c>
      <c r="V5" s="28">
        <f t="shared" si="1"/>
        <v>0</v>
      </c>
      <c r="W5" s="7">
        <f t="shared" si="1"/>
        <v>0</v>
      </c>
      <c r="X5" s="7">
        <f t="shared" si="1"/>
        <v>0</v>
      </c>
      <c r="Y5" s="7">
        <f t="shared" si="1"/>
        <v>0</v>
      </c>
      <c r="Z5" s="6">
        <f t="shared" si="2"/>
        <v>17.333333333333332</v>
      </c>
      <c r="AA5" s="7">
        <f t="shared" si="3"/>
        <v>0</v>
      </c>
    </row>
    <row r="6" spans="1:27">
      <c r="A6" s="7">
        <v>31</v>
      </c>
      <c r="B6" s="7">
        <v>30</v>
      </c>
      <c r="C6" s="7">
        <v>31</v>
      </c>
      <c r="D6" s="7">
        <v>0.05</v>
      </c>
      <c r="E6" s="7">
        <v>0.05</v>
      </c>
      <c r="F6" s="7">
        <v>0.05</v>
      </c>
      <c r="G6" s="28">
        <v>0</v>
      </c>
      <c r="H6" s="28">
        <v>0</v>
      </c>
      <c r="I6" s="28">
        <v>0</v>
      </c>
      <c r="J6" s="7">
        <v>-1</v>
      </c>
      <c r="K6" s="7">
        <v>-1</v>
      </c>
      <c r="L6" s="7">
        <v>-1</v>
      </c>
      <c r="N6" s="7">
        <f t="shared" si="4"/>
        <v>31</v>
      </c>
      <c r="O6" s="7">
        <f t="shared" si="0"/>
        <v>30</v>
      </c>
      <c r="P6" s="7">
        <f t="shared" si="0"/>
        <v>31</v>
      </c>
      <c r="Q6" s="7">
        <f t="shared" si="5"/>
        <v>1.0000000000000002E-2</v>
      </c>
      <c r="R6" s="7">
        <f t="shared" si="1"/>
        <v>1.0000000000000002E-2</v>
      </c>
      <c r="S6" s="7">
        <f t="shared" si="1"/>
        <v>1.0000000000000002E-2</v>
      </c>
      <c r="T6" s="28">
        <f t="shared" si="1"/>
        <v>0</v>
      </c>
      <c r="U6" s="28">
        <f t="shared" si="1"/>
        <v>0</v>
      </c>
      <c r="V6" s="28">
        <f t="shared" si="1"/>
        <v>0</v>
      </c>
      <c r="W6" s="7">
        <f t="shared" si="1"/>
        <v>-0.2</v>
      </c>
      <c r="X6" s="7">
        <f t="shared" si="1"/>
        <v>-0.2</v>
      </c>
      <c r="Y6" s="7">
        <f t="shared" si="1"/>
        <v>-0.2</v>
      </c>
      <c r="Z6" s="6">
        <f t="shared" si="2"/>
        <v>30.666666666666668</v>
      </c>
      <c r="AA6" s="7">
        <f t="shared" si="3"/>
        <v>-0.60000000000000009</v>
      </c>
    </row>
    <row r="7" spans="1:27">
      <c r="A7" s="7">
        <v>43</v>
      </c>
      <c r="B7" s="7">
        <v>42</v>
      </c>
      <c r="C7" s="7">
        <v>43</v>
      </c>
      <c r="D7" s="7">
        <v>7.0000000000000007E-2</v>
      </c>
      <c r="E7" s="7">
        <v>7.0000000000000007E-2</v>
      </c>
      <c r="F7" s="7">
        <v>0.08</v>
      </c>
      <c r="G7" s="28">
        <v>0</v>
      </c>
      <c r="H7" s="28">
        <v>0</v>
      </c>
      <c r="I7" s="28">
        <v>0</v>
      </c>
      <c r="J7" s="7">
        <v>-2</v>
      </c>
      <c r="K7" s="7">
        <v>-2</v>
      </c>
      <c r="L7" s="7">
        <v>-2</v>
      </c>
      <c r="N7" s="7">
        <f t="shared" si="4"/>
        <v>43</v>
      </c>
      <c r="O7" s="7">
        <f t="shared" si="0"/>
        <v>42</v>
      </c>
      <c r="P7" s="7">
        <f t="shared" si="0"/>
        <v>43</v>
      </c>
      <c r="Q7" s="7">
        <f t="shared" si="5"/>
        <v>1.4000000000000002E-2</v>
      </c>
      <c r="R7" s="7">
        <f t="shared" si="1"/>
        <v>1.4000000000000002E-2</v>
      </c>
      <c r="S7" s="7">
        <f t="shared" si="1"/>
        <v>1.6E-2</v>
      </c>
      <c r="T7" s="28">
        <f t="shared" si="1"/>
        <v>0</v>
      </c>
      <c r="U7" s="28">
        <f t="shared" si="1"/>
        <v>0</v>
      </c>
      <c r="V7" s="28">
        <f t="shared" si="1"/>
        <v>0</v>
      </c>
      <c r="W7" s="7">
        <f t="shared" si="1"/>
        <v>-0.4</v>
      </c>
      <c r="X7" s="7">
        <f t="shared" si="1"/>
        <v>-0.4</v>
      </c>
      <c r="Y7" s="7">
        <f t="shared" si="1"/>
        <v>-0.4</v>
      </c>
      <c r="Z7" s="6">
        <f t="shared" si="2"/>
        <v>42.666666666666664</v>
      </c>
      <c r="AA7" s="7">
        <f t="shared" si="3"/>
        <v>-1.2000000000000002</v>
      </c>
    </row>
    <row r="8" spans="1:27">
      <c r="A8" s="7">
        <v>53</v>
      </c>
      <c r="B8" s="7">
        <v>51</v>
      </c>
      <c r="C8" s="7">
        <v>53</v>
      </c>
      <c r="D8" s="7">
        <v>0.09</v>
      </c>
      <c r="E8" s="7">
        <v>0.09</v>
      </c>
      <c r="F8" s="7">
        <v>0.09</v>
      </c>
      <c r="G8" s="28">
        <v>-1</v>
      </c>
      <c r="H8" s="28">
        <v>0</v>
      </c>
      <c r="I8" s="28">
        <v>0</v>
      </c>
      <c r="J8" s="7">
        <v>-3</v>
      </c>
      <c r="K8" s="7">
        <v>-3</v>
      </c>
      <c r="L8" s="7">
        <v>-3</v>
      </c>
      <c r="N8" s="7">
        <f t="shared" si="4"/>
        <v>53</v>
      </c>
      <c r="O8" s="7">
        <f t="shared" si="0"/>
        <v>51</v>
      </c>
      <c r="P8" s="7">
        <f t="shared" si="0"/>
        <v>53</v>
      </c>
      <c r="Q8" s="7">
        <f t="shared" si="5"/>
        <v>1.7999999999999999E-2</v>
      </c>
      <c r="R8" s="7">
        <f t="shared" si="1"/>
        <v>1.7999999999999999E-2</v>
      </c>
      <c r="S8" s="7">
        <f t="shared" si="1"/>
        <v>1.7999999999999999E-2</v>
      </c>
      <c r="T8" s="28">
        <f t="shared" si="1"/>
        <v>-0.2</v>
      </c>
      <c r="U8" s="28">
        <f t="shared" si="1"/>
        <v>0</v>
      </c>
      <c r="V8" s="28">
        <f t="shared" si="1"/>
        <v>0</v>
      </c>
      <c r="W8" s="7">
        <f t="shared" si="1"/>
        <v>-0.60000000000000009</v>
      </c>
      <c r="X8" s="7">
        <f t="shared" si="1"/>
        <v>-0.60000000000000009</v>
      </c>
      <c r="Y8" s="7">
        <f t="shared" si="1"/>
        <v>-0.60000000000000009</v>
      </c>
      <c r="Z8" s="6">
        <f t="shared" si="2"/>
        <v>52.333333333333336</v>
      </c>
      <c r="AA8" s="7">
        <f t="shared" si="3"/>
        <v>-1.8000000000000003</v>
      </c>
    </row>
    <row r="9" spans="1:27">
      <c r="A9" s="7">
        <v>62</v>
      </c>
      <c r="B9" s="7">
        <v>61</v>
      </c>
      <c r="C9" s="7">
        <v>62</v>
      </c>
      <c r="D9" s="7">
        <v>0.1</v>
      </c>
      <c r="E9" s="7">
        <v>0.1</v>
      </c>
      <c r="F9" s="7">
        <v>0.11</v>
      </c>
      <c r="G9" s="28">
        <v>-1</v>
      </c>
      <c r="H9" s="28">
        <v>-1</v>
      </c>
      <c r="I9" s="28">
        <v>-1</v>
      </c>
      <c r="J9" s="7">
        <v>-4</v>
      </c>
      <c r="K9" s="7">
        <v>-3</v>
      </c>
      <c r="L9" s="7">
        <v>-4</v>
      </c>
      <c r="N9" s="7">
        <f t="shared" si="4"/>
        <v>62</v>
      </c>
      <c r="O9" s="7">
        <f t="shared" si="0"/>
        <v>61</v>
      </c>
      <c r="P9" s="7">
        <f t="shared" si="0"/>
        <v>62</v>
      </c>
      <c r="Q9" s="7">
        <f t="shared" si="5"/>
        <v>2.0000000000000004E-2</v>
      </c>
      <c r="R9" s="7">
        <f t="shared" si="1"/>
        <v>2.0000000000000004E-2</v>
      </c>
      <c r="S9" s="7">
        <f t="shared" si="1"/>
        <v>2.2000000000000002E-2</v>
      </c>
      <c r="T9" s="28">
        <f t="shared" si="1"/>
        <v>-0.2</v>
      </c>
      <c r="U9" s="28">
        <f t="shared" si="1"/>
        <v>-0.2</v>
      </c>
      <c r="V9" s="28">
        <f t="shared" si="1"/>
        <v>-0.2</v>
      </c>
      <c r="W9" s="7">
        <f t="shared" si="1"/>
        <v>-0.8</v>
      </c>
      <c r="X9" s="7">
        <f t="shared" si="1"/>
        <v>-0.60000000000000009</v>
      </c>
      <c r="Y9" s="7">
        <f t="shared" si="1"/>
        <v>-0.8</v>
      </c>
      <c r="Z9" s="6">
        <f t="shared" si="2"/>
        <v>61.666666666666664</v>
      </c>
      <c r="AA9" s="7">
        <f t="shared" si="3"/>
        <v>-2.2000000000000002</v>
      </c>
    </row>
    <row r="10" spans="1:27">
      <c r="A10" s="7">
        <v>77</v>
      </c>
      <c r="B10" s="7">
        <v>76</v>
      </c>
      <c r="C10" s="7">
        <v>77</v>
      </c>
      <c r="D10" s="7">
        <v>0.13</v>
      </c>
      <c r="E10" s="7">
        <v>0.13</v>
      </c>
      <c r="F10" s="7">
        <v>0.14000000000000001</v>
      </c>
      <c r="G10" s="28">
        <v>-1</v>
      </c>
      <c r="H10" s="28">
        <v>-1</v>
      </c>
      <c r="I10" s="28">
        <v>-1</v>
      </c>
      <c r="J10" s="7">
        <v>-6</v>
      </c>
      <c r="K10" s="7">
        <v>-6</v>
      </c>
      <c r="L10" s="7">
        <v>-6</v>
      </c>
      <c r="N10" s="7">
        <f t="shared" si="4"/>
        <v>77</v>
      </c>
      <c r="O10" s="7">
        <f t="shared" si="0"/>
        <v>76</v>
      </c>
      <c r="P10" s="7">
        <f t="shared" si="0"/>
        <v>77</v>
      </c>
      <c r="Q10" s="7">
        <f t="shared" si="5"/>
        <v>2.6000000000000002E-2</v>
      </c>
      <c r="R10" s="7">
        <f t="shared" si="1"/>
        <v>2.6000000000000002E-2</v>
      </c>
      <c r="S10" s="7">
        <f t="shared" si="1"/>
        <v>2.8000000000000004E-2</v>
      </c>
      <c r="T10" s="28">
        <f t="shared" si="1"/>
        <v>-0.2</v>
      </c>
      <c r="U10" s="28">
        <f t="shared" si="1"/>
        <v>-0.2</v>
      </c>
      <c r="V10" s="28">
        <f t="shared" si="1"/>
        <v>-0.2</v>
      </c>
      <c r="W10" s="7">
        <f t="shared" si="1"/>
        <v>-1.2000000000000002</v>
      </c>
      <c r="X10" s="7">
        <f t="shared" si="1"/>
        <v>-1.2000000000000002</v>
      </c>
      <c r="Y10" s="7">
        <f t="shared" si="1"/>
        <v>-1.2000000000000002</v>
      </c>
      <c r="Z10" s="6">
        <f t="shared" si="2"/>
        <v>76.666666666666671</v>
      </c>
      <c r="AA10" s="7">
        <f t="shared" si="3"/>
        <v>-3.6000000000000005</v>
      </c>
    </row>
    <row r="11" spans="1:27">
      <c r="A11" s="7">
        <v>99</v>
      </c>
      <c r="B11" s="7">
        <v>98</v>
      </c>
      <c r="C11" s="7">
        <v>99</v>
      </c>
      <c r="D11" s="7">
        <v>0.17</v>
      </c>
      <c r="E11" s="7">
        <v>0.17</v>
      </c>
      <c r="F11" s="7">
        <v>0.18</v>
      </c>
      <c r="G11" s="28">
        <v>-2</v>
      </c>
      <c r="H11" s="28">
        <v>-2</v>
      </c>
      <c r="I11" s="28">
        <v>-1</v>
      </c>
      <c r="J11" s="7">
        <v>-10</v>
      </c>
      <c r="K11" s="7">
        <v>-9</v>
      </c>
      <c r="L11" s="7">
        <v>-10</v>
      </c>
      <c r="N11" s="7">
        <f t="shared" si="4"/>
        <v>99</v>
      </c>
      <c r="O11" s="7">
        <f t="shared" si="0"/>
        <v>98</v>
      </c>
      <c r="P11" s="7">
        <f t="shared" si="0"/>
        <v>99</v>
      </c>
      <c r="Q11" s="7">
        <f t="shared" si="5"/>
        <v>3.4000000000000002E-2</v>
      </c>
      <c r="R11" s="7">
        <f t="shared" si="1"/>
        <v>3.4000000000000002E-2</v>
      </c>
      <c r="S11" s="7">
        <f t="shared" si="1"/>
        <v>3.5999999999999997E-2</v>
      </c>
      <c r="T11" s="28">
        <f t="shared" si="1"/>
        <v>-0.4</v>
      </c>
      <c r="U11" s="28">
        <f t="shared" si="1"/>
        <v>-0.4</v>
      </c>
      <c r="V11" s="28">
        <f t="shared" si="1"/>
        <v>-0.2</v>
      </c>
      <c r="W11" s="7">
        <f t="shared" si="1"/>
        <v>-2</v>
      </c>
      <c r="X11" s="7">
        <f t="shared" si="1"/>
        <v>-1.8</v>
      </c>
      <c r="Y11" s="7">
        <f t="shared" si="1"/>
        <v>-2</v>
      </c>
      <c r="Z11" s="6">
        <f t="shared" si="2"/>
        <v>98.666666666666671</v>
      </c>
      <c r="AA11" s="7">
        <f t="shared" si="3"/>
        <v>-5.8</v>
      </c>
    </row>
    <row r="12" spans="1:27">
      <c r="A12" s="7">
        <v>124</v>
      </c>
      <c r="B12" s="7">
        <v>123</v>
      </c>
      <c r="C12" s="7">
        <v>124</v>
      </c>
      <c r="D12" s="7">
        <v>0.22</v>
      </c>
      <c r="E12" s="7">
        <v>0.22</v>
      </c>
      <c r="F12" s="7">
        <v>0.23</v>
      </c>
      <c r="G12" s="28">
        <v>-3</v>
      </c>
      <c r="H12" s="28">
        <v>-2</v>
      </c>
      <c r="I12" s="28">
        <v>-2</v>
      </c>
      <c r="J12" s="7">
        <v>-16</v>
      </c>
      <c r="K12" s="7">
        <v>-15</v>
      </c>
      <c r="L12" s="7">
        <v>-17</v>
      </c>
      <c r="N12" s="7">
        <f t="shared" si="4"/>
        <v>124</v>
      </c>
      <c r="O12" s="7">
        <f t="shared" si="0"/>
        <v>123</v>
      </c>
      <c r="P12" s="7">
        <f t="shared" si="0"/>
        <v>124</v>
      </c>
      <c r="Q12" s="7">
        <f t="shared" si="5"/>
        <v>4.4000000000000004E-2</v>
      </c>
      <c r="R12" s="7">
        <f t="shared" si="1"/>
        <v>4.4000000000000004E-2</v>
      </c>
      <c r="S12" s="7">
        <f t="shared" si="1"/>
        <v>4.6000000000000006E-2</v>
      </c>
      <c r="T12" s="28">
        <f t="shared" si="1"/>
        <v>-0.60000000000000009</v>
      </c>
      <c r="U12" s="28">
        <f t="shared" si="1"/>
        <v>-0.4</v>
      </c>
      <c r="V12" s="28">
        <f t="shared" si="1"/>
        <v>-0.4</v>
      </c>
      <c r="W12" s="7">
        <f t="shared" si="1"/>
        <v>-3.2</v>
      </c>
      <c r="X12" s="7">
        <f t="shared" si="1"/>
        <v>-3</v>
      </c>
      <c r="Y12" s="7">
        <f t="shared" si="1"/>
        <v>-3.4000000000000004</v>
      </c>
      <c r="Z12" s="6">
        <f t="shared" si="2"/>
        <v>123.66666666666667</v>
      </c>
      <c r="AA12" s="7">
        <f t="shared" si="3"/>
        <v>-9.6000000000000014</v>
      </c>
    </row>
    <row r="13" spans="1:27">
      <c r="A13" s="7">
        <v>145</v>
      </c>
      <c r="B13" s="7">
        <v>144</v>
      </c>
      <c r="C13" s="7">
        <v>144</v>
      </c>
      <c r="D13" s="7">
        <v>0.25</v>
      </c>
      <c r="E13" s="7">
        <v>0.25</v>
      </c>
      <c r="F13" s="7">
        <v>0.27</v>
      </c>
      <c r="G13" s="28">
        <v>-3</v>
      </c>
      <c r="H13" s="28">
        <v>-3</v>
      </c>
      <c r="I13" s="28">
        <v>-2</v>
      </c>
      <c r="J13" s="7">
        <v>-21</v>
      </c>
      <c r="K13" s="7">
        <v>-21</v>
      </c>
      <c r="L13" s="7">
        <v>-23</v>
      </c>
      <c r="N13" s="7">
        <f t="shared" si="4"/>
        <v>145</v>
      </c>
      <c r="O13" s="7">
        <f t="shared" si="0"/>
        <v>144</v>
      </c>
      <c r="P13" s="7">
        <f t="shared" si="0"/>
        <v>144</v>
      </c>
      <c r="Q13" s="7">
        <f t="shared" si="5"/>
        <v>0.05</v>
      </c>
      <c r="R13" s="7">
        <f t="shared" si="1"/>
        <v>0.05</v>
      </c>
      <c r="S13" s="7">
        <f t="shared" si="1"/>
        <v>5.4000000000000006E-2</v>
      </c>
      <c r="T13" s="28">
        <f t="shared" si="1"/>
        <v>-0.60000000000000009</v>
      </c>
      <c r="U13" s="28">
        <f t="shared" si="1"/>
        <v>-0.60000000000000009</v>
      </c>
      <c r="V13" s="28">
        <f t="shared" si="1"/>
        <v>-0.4</v>
      </c>
      <c r="W13" s="7">
        <f t="shared" si="1"/>
        <v>-4.2</v>
      </c>
      <c r="X13" s="7">
        <f t="shared" si="1"/>
        <v>-4.2</v>
      </c>
      <c r="Y13" s="7">
        <f t="shared" si="1"/>
        <v>-4.6000000000000005</v>
      </c>
      <c r="Z13" s="6">
        <f t="shared" si="2"/>
        <v>144.33333333333334</v>
      </c>
      <c r="AA13" s="7">
        <f t="shared" si="3"/>
        <v>-13</v>
      </c>
    </row>
    <row r="14" spans="1:27">
      <c r="A14" s="7">
        <v>167</v>
      </c>
      <c r="B14" s="7">
        <v>166</v>
      </c>
      <c r="C14" s="7">
        <v>167</v>
      </c>
      <c r="D14" s="7">
        <v>0.28999999999999998</v>
      </c>
      <c r="E14" s="7">
        <v>0.3</v>
      </c>
      <c r="F14" s="7">
        <v>0.31</v>
      </c>
      <c r="G14" s="28">
        <v>-4</v>
      </c>
      <c r="H14" s="28">
        <v>-4</v>
      </c>
      <c r="I14" s="28">
        <v>-3</v>
      </c>
      <c r="J14" s="7">
        <v>-28</v>
      </c>
      <c r="K14" s="7">
        <v>-29</v>
      </c>
      <c r="L14" s="7">
        <v>-30</v>
      </c>
      <c r="N14" s="7">
        <f t="shared" si="4"/>
        <v>167</v>
      </c>
      <c r="O14" s="7">
        <f t="shared" si="0"/>
        <v>166</v>
      </c>
      <c r="P14" s="7">
        <f t="shared" si="0"/>
        <v>167</v>
      </c>
      <c r="Q14" s="7">
        <f t="shared" si="5"/>
        <v>5.7999999999999996E-2</v>
      </c>
      <c r="R14" s="7">
        <f t="shared" si="1"/>
        <v>0.06</v>
      </c>
      <c r="S14" s="7">
        <f t="shared" si="1"/>
        <v>6.2E-2</v>
      </c>
      <c r="T14" s="28">
        <f t="shared" si="1"/>
        <v>-0.8</v>
      </c>
      <c r="U14" s="28">
        <f t="shared" si="1"/>
        <v>-0.8</v>
      </c>
      <c r="V14" s="28">
        <f t="shared" si="1"/>
        <v>-0.60000000000000009</v>
      </c>
      <c r="W14" s="7">
        <f t="shared" si="1"/>
        <v>-5.6000000000000005</v>
      </c>
      <c r="X14" s="7">
        <f t="shared" si="1"/>
        <v>-5.8000000000000007</v>
      </c>
      <c r="Y14" s="7">
        <f t="shared" si="1"/>
        <v>-6</v>
      </c>
      <c r="Z14" s="6">
        <f t="shared" si="2"/>
        <v>166.66666666666666</v>
      </c>
      <c r="AA14" s="7">
        <f t="shared" si="3"/>
        <v>-17.400000000000002</v>
      </c>
    </row>
    <row r="15" spans="1:27">
      <c r="A15" s="7">
        <v>190</v>
      </c>
      <c r="B15" s="7">
        <v>189</v>
      </c>
      <c r="C15" s="7">
        <v>189</v>
      </c>
      <c r="D15" s="7">
        <v>0.34</v>
      </c>
      <c r="E15" s="7">
        <v>0.34</v>
      </c>
      <c r="F15" s="7">
        <v>0.36</v>
      </c>
      <c r="G15" s="28">
        <v>-6</v>
      </c>
      <c r="H15" s="28">
        <v>-5</v>
      </c>
      <c r="I15" s="28">
        <v>-4</v>
      </c>
      <c r="J15" s="7">
        <v>-37</v>
      </c>
      <c r="K15" s="7">
        <v>-37</v>
      </c>
      <c r="L15" s="7">
        <v>-40</v>
      </c>
      <c r="N15" s="7">
        <f t="shared" si="4"/>
        <v>190</v>
      </c>
      <c r="O15" s="7">
        <f t="shared" si="0"/>
        <v>189</v>
      </c>
      <c r="P15" s="7">
        <f t="shared" si="0"/>
        <v>189</v>
      </c>
      <c r="Q15" s="7">
        <f t="shared" si="5"/>
        <v>6.8000000000000005E-2</v>
      </c>
      <c r="R15" s="7">
        <f t="shared" si="1"/>
        <v>6.8000000000000005E-2</v>
      </c>
      <c r="S15" s="7">
        <f t="shared" si="1"/>
        <v>7.1999999999999995E-2</v>
      </c>
      <c r="T15" s="28">
        <f t="shared" si="1"/>
        <v>-1.2000000000000002</v>
      </c>
      <c r="U15" s="28">
        <f t="shared" si="1"/>
        <v>-1</v>
      </c>
      <c r="V15" s="28">
        <f t="shared" si="1"/>
        <v>-0.8</v>
      </c>
      <c r="W15" s="7">
        <f t="shared" si="1"/>
        <v>-7.4</v>
      </c>
      <c r="X15" s="7">
        <f t="shared" si="1"/>
        <v>-7.4</v>
      </c>
      <c r="Y15" s="7">
        <f t="shared" si="1"/>
        <v>-8</v>
      </c>
      <c r="Z15" s="6">
        <f t="shared" si="2"/>
        <v>189.33333333333334</v>
      </c>
      <c r="AA15" s="7">
        <f t="shared" si="3"/>
        <v>-22.8</v>
      </c>
    </row>
    <row r="16" spans="1:27">
      <c r="A16" s="7">
        <v>217</v>
      </c>
      <c r="B16" s="7">
        <v>216</v>
      </c>
      <c r="C16" s="7">
        <v>215</v>
      </c>
      <c r="D16" s="7">
        <v>0.38</v>
      </c>
      <c r="E16" s="7">
        <v>0.38</v>
      </c>
      <c r="F16" s="7">
        <v>0.41</v>
      </c>
      <c r="G16" s="28">
        <v>-7</v>
      </c>
      <c r="H16" s="28">
        <v>-6</v>
      </c>
      <c r="I16" s="28">
        <v>-5</v>
      </c>
      <c r="J16" s="7">
        <v>-47</v>
      </c>
      <c r="K16" s="7">
        <v>-47</v>
      </c>
      <c r="L16" s="7">
        <v>-51</v>
      </c>
      <c r="N16" s="7">
        <f t="shared" si="4"/>
        <v>217</v>
      </c>
      <c r="O16" s="7">
        <f t="shared" si="0"/>
        <v>216</v>
      </c>
      <c r="P16" s="7">
        <f t="shared" si="0"/>
        <v>215</v>
      </c>
      <c r="Q16" s="7">
        <f t="shared" si="5"/>
        <v>7.6000000000000012E-2</v>
      </c>
      <c r="R16" s="7">
        <f t="shared" si="1"/>
        <v>7.6000000000000012E-2</v>
      </c>
      <c r="S16" s="7">
        <f t="shared" si="1"/>
        <v>8.2000000000000003E-2</v>
      </c>
      <c r="T16" s="28">
        <f t="shared" si="1"/>
        <v>-1.4000000000000001</v>
      </c>
      <c r="U16" s="28">
        <f t="shared" si="1"/>
        <v>-1.2000000000000002</v>
      </c>
      <c r="V16" s="28">
        <f t="shared" si="1"/>
        <v>-1</v>
      </c>
      <c r="W16" s="7">
        <f t="shared" si="1"/>
        <v>-9.4</v>
      </c>
      <c r="X16" s="7">
        <f t="shared" si="1"/>
        <v>-9.4</v>
      </c>
      <c r="Y16" s="7">
        <f t="shared" si="1"/>
        <v>-10.200000000000001</v>
      </c>
      <c r="Z16" s="6">
        <f t="shared" si="2"/>
        <v>216</v>
      </c>
      <c r="AA16" s="7">
        <f t="shared" si="3"/>
        <v>-29</v>
      </c>
    </row>
    <row r="17" spans="1:27">
      <c r="A17" s="7">
        <v>244</v>
      </c>
      <c r="B17" s="7">
        <v>243</v>
      </c>
      <c r="C17" s="7">
        <v>242</v>
      </c>
      <c r="D17" s="7">
        <v>0.43</v>
      </c>
      <c r="E17" s="7">
        <v>0.43</v>
      </c>
      <c r="F17" s="7">
        <v>0.46</v>
      </c>
      <c r="G17" s="28">
        <v>-8</v>
      </c>
      <c r="H17" s="28">
        <v>-8</v>
      </c>
      <c r="I17" s="28">
        <v>-6</v>
      </c>
      <c r="J17" s="7">
        <v>-62</v>
      </c>
      <c r="K17" s="7">
        <v>-60</v>
      </c>
      <c r="L17" s="7">
        <v>-65</v>
      </c>
      <c r="N17" s="7">
        <f t="shared" si="4"/>
        <v>244</v>
      </c>
      <c r="O17" s="7">
        <f t="shared" si="0"/>
        <v>243</v>
      </c>
      <c r="P17" s="7">
        <f t="shared" si="0"/>
        <v>242</v>
      </c>
      <c r="Q17" s="7">
        <f t="shared" si="5"/>
        <v>8.6000000000000007E-2</v>
      </c>
      <c r="R17" s="7">
        <f t="shared" si="1"/>
        <v>8.6000000000000007E-2</v>
      </c>
      <c r="S17" s="7">
        <f t="shared" si="1"/>
        <v>9.2000000000000012E-2</v>
      </c>
      <c r="T17" s="28">
        <f t="shared" si="1"/>
        <v>-1.6</v>
      </c>
      <c r="U17" s="28">
        <f t="shared" si="1"/>
        <v>-1.6</v>
      </c>
      <c r="V17" s="28">
        <f t="shared" si="1"/>
        <v>-1.2000000000000002</v>
      </c>
      <c r="W17" s="7">
        <f t="shared" si="1"/>
        <v>-12.4</v>
      </c>
      <c r="X17" s="7">
        <f t="shared" si="1"/>
        <v>-12</v>
      </c>
      <c r="Y17" s="7">
        <f t="shared" si="1"/>
        <v>-13</v>
      </c>
      <c r="Z17" s="6">
        <f t="shared" si="2"/>
        <v>243</v>
      </c>
      <c r="AA17" s="7">
        <f t="shared" si="3"/>
        <v>-37.4</v>
      </c>
    </row>
    <row r="18" spans="1:27">
      <c r="A18" s="7">
        <v>272</v>
      </c>
      <c r="B18" s="7">
        <v>271</v>
      </c>
      <c r="C18" s="7">
        <v>270</v>
      </c>
      <c r="D18" s="7">
        <v>0.49</v>
      </c>
      <c r="E18" s="7">
        <v>0.49</v>
      </c>
      <c r="F18" s="7">
        <v>0.51</v>
      </c>
      <c r="G18" s="28">
        <v>-9</v>
      </c>
      <c r="H18" s="28">
        <v>-8</v>
      </c>
      <c r="I18" s="28">
        <v>-7</v>
      </c>
      <c r="J18" s="7">
        <v>-77</v>
      </c>
      <c r="K18" s="7">
        <v>-74</v>
      </c>
      <c r="L18" s="7">
        <v>-80</v>
      </c>
      <c r="N18" s="7">
        <f t="shared" si="4"/>
        <v>272</v>
      </c>
      <c r="O18" s="7">
        <f t="shared" si="0"/>
        <v>271</v>
      </c>
      <c r="P18" s="7">
        <f t="shared" si="0"/>
        <v>270</v>
      </c>
      <c r="Q18" s="7">
        <f t="shared" si="5"/>
        <v>9.8000000000000004E-2</v>
      </c>
      <c r="R18" s="7">
        <f t="shared" si="1"/>
        <v>9.8000000000000004E-2</v>
      </c>
      <c r="S18" s="7">
        <f t="shared" si="1"/>
        <v>0.10200000000000001</v>
      </c>
      <c r="T18" s="28">
        <f t="shared" si="1"/>
        <v>-1.8</v>
      </c>
      <c r="U18" s="28">
        <f t="shared" si="1"/>
        <v>-1.6</v>
      </c>
      <c r="V18" s="28">
        <f t="shared" si="1"/>
        <v>-1.4000000000000001</v>
      </c>
      <c r="W18" s="7">
        <f t="shared" si="1"/>
        <v>-15.4</v>
      </c>
      <c r="X18" s="7">
        <f t="shared" si="1"/>
        <v>-14.8</v>
      </c>
      <c r="Y18" s="7">
        <f t="shared" si="1"/>
        <v>-16</v>
      </c>
      <c r="Z18" s="6">
        <f t="shared" si="2"/>
        <v>271</v>
      </c>
      <c r="AA18" s="7">
        <f t="shared" si="3"/>
        <v>-46.2</v>
      </c>
    </row>
    <row r="19" spans="1:27">
      <c r="A19" s="7">
        <v>299</v>
      </c>
      <c r="B19" s="7">
        <v>298</v>
      </c>
      <c r="C19" s="7">
        <v>297</v>
      </c>
      <c r="D19" s="7">
        <v>0.54</v>
      </c>
      <c r="E19" s="7">
        <v>0.53</v>
      </c>
      <c r="F19" s="7">
        <v>0.56000000000000005</v>
      </c>
      <c r="G19" s="28">
        <v>-11</v>
      </c>
      <c r="H19" s="28">
        <v>-10</v>
      </c>
      <c r="I19" s="28">
        <v>-8</v>
      </c>
      <c r="J19" s="7">
        <v>-93</v>
      </c>
      <c r="K19" s="7">
        <v>-90</v>
      </c>
      <c r="L19" s="7">
        <v>-96</v>
      </c>
      <c r="N19" s="7">
        <f t="shared" si="4"/>
        <v>299</v>
      </c>
      <c r="O19" s="7">
        <f t="shared" si="0"/>
        <v>298</v>
      </c>
      <c r="P19" s="7">
        <f t="shared" si="0"/>
        <v>297</v>
      </c>
      <c r="Q19" s="7">
        <f t="shared" si="5"/>
        <v>0.10800000000000001</v>
      </c>
      <c r="R19" s="7">
        <f t="shared" si="1"/>
        <v>0.10600000000000001</v>
      </c>
      <c r="S19" s="7">
        <f t="shared" si="1"/>
        <v>0.11200000000000002</v>
      </c>
      <c r="T19" s="28">
        <f t="shared" si="1"/>
        <v>-2.2000000000000002</v>
      </c>
      <c r="U19" s="28">
        <f t="shared" si="1"/>
        <v>-2</v>
      </c>
      <c r="V19" s="28">
        <f t="shared" si="1"/>
        <v>-1.6</v>
      </c>
      <c r="W19" s="7">
        <f t="shared" si="1"/>
        <v>-18.600000000000001</v>
      </c>
      <c r="X19" s="7">
        <f t="shared" si="1"/>
        <v>-18</v>
      </c>
      <c r="Y19" s="7">
        <f t="shared" si="1"/>
        <v>-19.200000000000003</v>
      </c>
      <c r="Z19" s="6">
        <f t="shared" si="2"/>
        <v>298</v>
      </c>
      <c r="AA19" s="7">
        <f t="shared" si="3"/>
        <v>-55.800000000000004</v>
      </c>
    </row>
    <row r="20" spans="1:27">
      <c r="A20" s="7">
        <v>323</v>
      </c>
      <c r="B20" s="7">
        <v>322</v>
      </c>
      <c r="C20" s="7">
        <v>321</v>
      </c>
      <c r="D20" s="7">
        <v>0.57999999999999996</v>
      </c>
      <c r="E20" s="7">
        <v>0.57999999999999996</v>
      </c>
      <c r="F20" s="7">
        <v>0.61</v>
      </c>
      <c r="G20" s="28">
        <v>-12</v>
      </c>
      <c r="H20" s="28">
        <v>-11</v>
      </c>
      <c r="I20" s="28">
        <v>-8</v>
      </c>
      <c r="J20" s="7">
        <v>-107</v>
      </c>
      <c r="K20" s="7">
        <v>-107</v>
      </c>
      <c r="L20" s="7">
        <v>-113</v>
      </c>
      <c r="N20" s="7">
        <f t="shared" si="4"/>
        <v>323</v>
      </c>
      <c r="O20" s="7">
        <f t="shared" ref="O20:O25" si="6">B20</f>
        <v>322</v>
      </c>
      <c r="P20" s="7">
        <f t="shared" ref="P20:P25" si="7">C20</f>
        <v>321</v>
      </c>
      <c r="Q20" s="7">
        <f t="shared" si="5"/>
        <v>0.11599999999999999</v>
      </c>
      <c r="R20" s="7">
        <f t="shared" ref="R20:R25" si="8">E20*(1/5)</f>
        <v>0.11599999999999999</v>
      </c>
      <c r="S20" s="7">
        <f t="shared" ref="S20:S25" si="9">F20*(1/5)</f>
        <v>0.122</v>
      </c>
      <c r="T20" s="28">
        <f t="shared" ref="T20:T25" si="10">G20*(1/5)</f>
        <v>-2.4000000000000004</v>
      </c>
      <c r="U20" s="28">
        <f t="shared" ref="U20:U25" si="11">H20*(1/5)</f>
        <v>-2.2000000000000002</v>
      </c>
      <c r="V20" s="28">
        <f t="shared" ref="V20:V25" si="12">I20*(1/5)</f>
        <v>-1.6</v>
      </c>
      <c r="W20" s="7">
        <f t="shared" ref="W20:W25" si="13">J20*(1/5)</f>
        <v>-21.400000000000002</v>
      </c>
      <c r="X20" s="7">
        <f t="shared" ref="X20:X25" si="14">K20*(1/5)</f>
        <v>-21.400000000000002</v>
      </c>
      <c r="Y20" s="7">
        <f t="shared" ref="Y20:Y25" si="15">L20*(1/5)</f>
        <v>-22.6</v>
      </c>
      <c r="Z20" s="6">
        <f t="shared" si="2"/>
        <v>322</v>
      </c>
      <c r="AA20" s="7">
        <f t="shared" si="3"/>
        <v>-65.400000000000006</v>
      </c>
    </row>
    <row r="21" spans="1:27">
      <c r="A21" s="7">
        <v>345</v>
      </c>
      <c r="B21" s="7">
        <v>344</v>
      </c>
      <c r="C21" s="7">
        <v>343</v>
      </c>
      <c r="D21" s="7">
        <v>0.62</v>
      </c>
      <c r="E21" s="7">
        <v>0.62</v>
      </c>
      <c r="F21" s="7">
        <v>0.65</v>
      </c>
      <c r="G21" s="28">
        <v>-13</v>
      </c>
      <c r="H21" s="28">
        <v>-13</v>
      </c>
      <c r="I21" s="28">
        <v>-11</v>
      </c>
      <c r="J21" s="7">
        <v>-122</v>
      </c>
      <c r="K21" s="7">
        <v>-122</v>
      </c>
      <c r="L21" s="7">
        <v>-129</v>
      </c>
      <c r="N21" s="7">
        <f t="shared" si="4"/>
        <v>345</v>
      </c>
      <c r="O21" s="7">
        <f t="shared" si="6"/>
        <v>344</v>
      </c>
      <c r="P21" s="7">
        <f t="shared" si="7"/>
        <v>343</v>
      </c>
      <c r="Q21" s="7">
        <f t="shared" si="5"/>
        <v>0.124</v>
      </c>
      <c r="R21" s="7">
        <f t="shared" si="8"/>
        <v>0.124</v>
      </c>
      <c r="S21" s="7">
        <f t="shared" si="9"/>
        <v>0.13</v>
      </c>
      <c r="T21" s="28">
        <f t="shared" si="10"/>
        <v>-2.6</v>
      </c>
      <c r="U21" s="28">
        <f t="shared" si="11"/>
        <v>-2.6</v>
      </c>
      <c r="V21" s="28">
        <f t="shared" si="12"/>
        <v>-2.2000000000000002</v>
      </c>
      <c r="W21" s="7">
        <f t="shared" si="13"/>
        <v>-24.400000000000002</v>
      </c>
      <c r="X21" s="7">
        <f t="shared" si="14"/>
        <v>-24.400000000000002</v>
      </c>
      <c r="Y21" s="7">
        <f t="shared" si="15"/>
        <v>-25.8</v>
      </c>
      <c r="Z21" s="6">
        <f t="shared" si="2"/>
        <v>344</v>
      </c>
      <c r="AA21" s="7">
        <f t="shared" si="3"/>
        <v>-74.600000000000009</v>
      </c>
    </row>
    <row r="22" spans="1:27">
      <c r="A22" s="7">
        <v>364</v>
      </c>
      <c r="B22" s="7">
        <v>363</v>
      </c>
      <c r="C22" s="7">
        <v>362</v>
      </c>
      <c r="D22" s="7">
        <v>0.65</v>
      </c>
      <c r="E22" s="7">
        <v>0.65</v>
      </c>
      <c r="F22" s="7">
        <v>0.69</v>
      </c>
      <c r="G22" s="28">
        <v>-15</v>
      </c>
      <c r="H22" s="28">
        <v>-14</v>
      </c>
      <c r="I22" s="28">
        <v>-11</v>
      </c>
      <c r="J22" s="7">
        <v>-136</v>
      </c>
      <c r="K22" s="7">
        <v>-135</v>
      </c>
      <c r="L22" s="7">
        <v>-144</v>
      </c>
      <c r="N22" s="7">
        <f t="shared" si="4"/>
        <v>364</v>
      </c>
      <c r="O22" s="7">
        <f t="shared" si="6"/>
        <v>363</v>
      </c>
      <c r="P22" s="7">
        <f t="shared" si="7"/>
        <v>362</v>
      </c>
      <c r="Q22" s="7">
        <f t="shared" si="5"/>
        <v>0.13</v>
      </c>
      <c r="R22" s="7">
        <f t="shared" si="8"/>
        <v>0.13</v>
      </c>
      <c r="S22" s="7">
        <f t="shared" si="9"/>
        <v>0.13799999999999998</v>
      </c>
      <c r="T22" s="28">
        <f t="shared" si="10"/>
        <v>-3</v>
      </c>
      <c r="U22" s="28">
        <f t="shared" si="11"/>
        <v>-2.8000000000000003</v>
      </c>
      <c r="V22" s="28">
        <f t="shared" si="12"/>
        <v>-2.2000000000000002</v>
      </c>
      <c r="W22" s="7">
        <f t="shared" si="13"/>
        <v>-27.200000000000003</v>
      </c>
      <c r="X22" s="7">
        <f t="shared" si="14"/>
        <v>-27</v>
      </c>
      <c r="Y22" s="7">
        <f t="shared" si="15"/>
        <v>-28.8</v>
      </c>
      <c r="Z22" s="6">
        <f t="shared" si="2"/>
        <v>363</v>
      </c>
      <c r="AA22" s="7">
        <f t="shared" si="3"/>
        <v>-83</v>
      </c>
    </row>
    <row r="23" spans="1:27">
      <c r="A23" s="7">
        <v>364</v>
      </c>
      <c r="B23" s="7">
        <v>364</v>
      </c>
      <c r="C23" s="7">
        <v>363</v>
      </c>
      <c r="D23" s="7">
        <v>0.66</v>
      </c>
      <c r="E23" s="7">
        <v>0.66</v>
      </c>
      <c r="F23" s="7">
        <v>0.69</v>
      </c>
      <c r="G23" s="28">
        <v>-16</v>
      </c>
      <c r="H23" s="28">
        <v>-15</v>
      </c>
      <c r="I23" s="28">
        <v>-12</v>
      </c>
      <c r="J23" s="7">
        <v>-143</v>
      </c>
      <c r="K23" s="7">
        <v>-143</v>
      </c>
      <c r="L23" s="7">
        <v>-154</v>
      </c>
      <c r="N23" s="7">
        <f t="shared" si="4"/>
        <v>364</v>
      </c>
      <c r="O23" s="7">
        <f t="shared" si="6"/>
        <v>364</v>
      </c>
      <c r="P23" s="7">
        <f t="shared" si="7"/>
        <v>363</v>
      </c>
      <c r="Q23" s="7">
        <f t="shared" si="5"/>
        <v>0.13200000000000001</v>
      </c>
      <c r="R23" s="7">
        <f t="shared" si="8"/>
        <v>0.13200000000000001</v>
      </c>
      <c r="S23" s="7">
        <f t="shared" si="9"/>
        <v>0.13799999999999998</v>
      </c>
      <c r="T23" s="28">
        <f t="shared" si="10"/>
        <v>-3.2</v>
      </c>
      <c r="U23" s="28">
        <f t="shared" si="11"/>
        <v>-3</v>
      </c>
      <c r="V23" s="28">
        <f t="shared" si="12"/>
        <v>-2.4000000000000004</v>
      </c>
      <c r="W23" s="7">
        <f t="shared" si="13"/>
        <v>-28.6</v>
      </c>
      <c r="X23" s="7">
        <f t="shared" si="14"/>
        <v>-28.6</v>
      </c>
      <c r="Y23" s="7">
        <f t="shared" si="15"/>
        <v>-30.8</v>
      </c>
      <c r="Z23" s="6">
        <f t="shared" si="2"/>
        <v>363.66666666666669</v>
      </c>
      <c r="AA23" s="7">
        <f t="shared" si="3"/>
        <v>-88</v>
      </c>
    </row>
    <row r="24" spans="1:27">
      <c r="A24" s="7">
        <v>383</v>
      </c>
      <c r="B24" s="7">
        <v>382</v>
      </c>
      <c r="C24" s="7">
        <v>381</v>
      </c>
      <c r="D24" s="7">
        <v>0.69</v>
      </c>
      <c r="E24" s="7">
        <v>0.69</v>
      </c>
      <c r="F24" s="7">
        <v>0.72</v>
      </c>
      <c r="G24" s="28">
        <v>-16</v>
      </c>
      <c r="H24" s="28">
        <v>-15</v>
      </c>
      <c r="I24" s="28">
        <v>-12</v>
      </c>
      <c r="J24" s="7">
        <v>-152</v>
      </c>
      <c r="K24" s="7">
        <v>-151</v>
      </c>
      <c r="L24" s="7">
        <v>-161</v>
      </c>
      <c r="N24" s="7">
        <f t="shared" si="4"/>
        <v>383</v>
      </c>
      <c r="O24" s="7">
        <f t="shared" si="6"/>
        <v>382</v>
      </c>
      <c r="P24" s="7">
        <f t="shared" si="7"/>
        <v>381</v>
      </c>
      <c r="Q24" s="7">
        <f t="shared" si="5"/>
        <v>0.13799999999999998</v>
      </c>
      <c r="R24" s="7">
        <f t="shared" si="8"/>
        <v>0.13799999999999998</v>
      </c>
      <c r="S24" s="7">
        <f t="shared" si="9"/>
        <v>0.14399999999999999</v>
      </c>
      <c r="T24" s="28">
        <f t="shared" si="10"/>
        <v>-3.2</v>
      </c>
      <c r="U24" s="28">
        <f t="shared" si="11"/>
        <v>-3</v>
      </c>
      <c r="V24" s="28">
        <f t="shared" si="12"/>
        <v>-2.4000000000000004</v>
      </c>
      <c r="W24" s="7">
        <f t="shared" si="13"/>
        <v>-30.400000000000002</v>
      </c>
      <c r="X24" s="7">
        <f t="shared" si="14"/>
        <v>-30.200000000000003</v>
      </c>
      <c r="Y24" s="7">
        <f t="shared" si="15"/>
        <v>-32.200000000000003</v>
      </c>
      <c r="Z24" s="6">
        <f t="shared" si="2"/>
        <v>382</v>
      </c>
      <c r="AA24" s="7">
        <f t="shared" si="3"/>
        <v>-92.800000000000011</v>
      </c>
    </row>
    <row r="25" spans="1:27">
      <c r="A25" s="7">
        <v>392</v>
      </c>
      <c r="B25" s="7">
        <v>390</v>
      </c>
      <c r="C25" s="7">
        <v>389</v>
      </c>
      <c r="D25" s="7">
        <v>0.71</v>
      </c>
      <c r="E25" s="7">
        <v>0.7</v>
      </c>
      <c r="F25" s="7">
        <v>0.74</v>
      </c>
      <c r="G25" s="28">
        <v>-16</v>
      </c>
      <c r="H25" s="28">
        <v>-15</v>
      </c>
      <c r="I25" s="28">
        <v>-12</v>
      </c>
      <c r="J25" s="7">
        <v>-160</v>
      </c>
      <c r="K25" s="7">
        <v>-159</v>
      </c>
      <c r="L25" s="7">
        <v>-167</v>
      </c>
      <c r="N25" s="8">
        <f t="shared" si="4"/>
        <v>392</v>
      </c>
      <c r="O25" s="8">
        <f t="shared" si="6"/>
        <v>390</v>
      </c>
      <c r="P25" s="8">
        <f t="shared" si="7"/>
        <v>389</v>
      </c>
      <c r="Q25" s="8">
        <f t="shared" si="5"/>
        <v>0.14199999999999999</v>
      </c>
      <c r="R25" s="8">
        <f t="shared" si="8"/>
        <v>0.13999999999999999</v>
      </c>
      <c r="S25" s="8">
        <f t="shared" si="9"/>
        <v>0.14799999999999999</v>
      </c>
      <c r="T25" s="29">
        <f t="shared" si="10"/>
        <v>-3.2</v>
      </c>
      <c r="U25" s="29">
        <f t="shared" si="11"/>
        <v>-3</v>
      </c>
      <c r="V25" s="29">
        <f t="shared" si="12"/>
        <v>-2.4000000000000004</v>
      </c>
      <c r="W25" s="8">
        <f t="shared" si="13"/>
        <v>-32</v>
      </c>
      <c r="X25" s="8">
        <f t="shared" si="14"/>
        <v>-31.8</v>
      </c>
      <c r="Y25" s="8">
        <f t="shared" si="15"/>
        <v>-33.4</v>
      </c>
      <c r="Z25" s="9">
        <f t="shared" si="2"/>
        <v>390.33333333333331</v>
      </c>
      <c r="AA25" s="8">
        <f t="shared" si="3"/>
        <v>-97.199999999999989</v>
      </c>
    </row>
    <row r="26" spans="1:27">
      <c r="A26" s="20" t="s">
        <v>1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2"/>
      <c r="N26" s="13"/>
      <c r="O26" s="14"/>
      <c r="P26" s="14"/>
      <c r="Q26" s="24" t="s">
        <v>29</v>
      </c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 spans="1:27">
      <c r="A27" s="7">
        <v>0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28">
        <v>0</v>
      </c>
      <c r="H27" s="28">
        <v>0</v>
      </c>
      <c r="I27" s="28">
        <v>0</v>
      </c>
      <c r="J27" s="7">
        <v>0</v>
      </c>
      <c r="K27" s="7">
        <v>0</v>
      </c>
      <c r="L27" s="7">
        <v>0</v>
      </c>
      <c r="N27" s="10">
        <v>0</v>
      </c>
      <c r="O27" s="10">
        <v>0</v>
      </c>
      <c r="P27" s="10">
        <v>0</v>
      </c>
      <c r="Q27" s="11">
        <f>D27*(1/5)</f>
        <v>0</v>
      </c>
      <c r="R27" s="11">
        <f t="shared" ref="R27:Y27" si="16">E27*(1/5)</f>
        <v>0</v>
      </c>
      <c r="S27" s="11">
        <f t="shared" si="16"/>
        <v>0</v>
      </c>
      <c r="T27" s="30">
        <f t="shared" si="16"/>
        <v>0</v>
      </c>
      <c r="U27" s="30">
        <f t="shared" si="16"/>
        <v>0</v>
      </c>
      <c r="V27" s="30">
        <f t="shared" si="16"/>
        <v>0</v>
      </c>
      <c r="W27" s="11">
        <f t="shared" si="16"/>
        <v>0</v>
      </c>
      <c r="X27" s="11">
        <f t="shared" si="16"/>
        <v>0</v>
      </c>
      <c r="Y27" s="11">
        <f t="shared" si="16"/>
        <v>0</v>
      </c>
      <c r="Z27" s="11">
        <f t="shared" ref="Z27:Z43" si="17">(N27+O27+P27)/3</f>
        <v>0</v>
      </c>
      <c r="AA27" s="10">
        <f t="shared" ref="AA27:AA43" si="18">W27+X27+Y27</f>
        <v>0</v>
      </c>
    </row>
    <row r="28" spans="1:27">
      <c r="A28" s="7">
        <v>25</v>
      </c>
      <c r="B28" s="7">
        <v>24</v>
      </c>
      <c r="C28" s="7">
        <v>25</v>
      </c>
      <c r="D28" s="7">
        <v>0.13</v>
      </c>
      <c r="E28" s="7">
        <v>0.13</v>
      </c>
      <c r="F28" s="7">
        <v>0.14000000000000001</v>
      </c>
      <c r="G28" s="28">
        <v>0</v>
      </c>
      <c r="H28" s="28">
        <v>0</v>
      </c>
      <c r="I28" s="28">
        <v>0</v>
      </c>
      <c r="J28" s="7">
        <v>-2</v>
      </c>
      <c r="K28" s="7">
        <v>-2</v>
      </c>
      <c r="L28" s="7">
        <v>-2</v>
      </c>
      <c r="N28" s="7">
        <v>25</v>
      </c>
      <c r="O28" s="7">
        <v>24</v>
      </c>
      <c r="P28" s="7">
        <v>25</v>
      </c>
      <c r="Q28" s="6">
        <f t="shared" ref="Q28:Q43" si="19">D28*(1/5)</f>
        <v>2.6000000000000002E-2</v>
      </c>
      <c r="R28" s="6">
        <f t="shared" ref="R28:R43" si="20">E28*(1/5)</f>
        <v>2.6000000000000002E-2</v>
      </c>
      <c r="S28" s="6">
        <f t="shared" ref="S28:S43" si="21">F28*(1/5)</f>
        <v>2.8000000000000004E-2</v>
      </c>
      <c r="T28" s="31">
        <f t="shared" ref="T28:T43" si="22">G28*(1/5)</f>
        <v>0</v>
      </c>
      <c r="U28" s="31">
        <f t="shared" ref="U28:U43" si="23">H28*(1/5)</f>
        <v>0</v>
      </c>
      <c r="V28" s="31">
        <f t="shared" ref="V28:V43" si="24">I28*(1/5)</f>
        <v>0</v>
      </c>
      <c r="W28" s="6">
        <f t="shared" ref="W28:W43" si="25">J28*(1/5)</f>
        <v>-0.4</v>
      </c>
      <c r="X28" s="6">
        <f t="shared" ref="X28:X43" si="26">K28*(1/5)</f>
        <v>-0.4</v>
      </c>
      <c r="Y28" s="6">
        <f t="shared" ref="Y28:Y43" si="27">L28*(1/5)</f>
        <v>-0.4</v>
      </c>
      <c r="Z28" s="6">
        <f t="shared" si="17"/>
        <v>24.666666666666668</v>
      </c>
      <c r="AA28" s="7">
        <f t="shared" si="18"/>
        <v>-1.2000000000000002</v>
      </c>
    </row>
    <row r="29" spans="1:27">
      <c r="A29" s="7">
        <v>53</v>
      </c>
      <c r="B29" s="7">
        <v>52</v>
      </c>
      <c r="C29" s="7">
        <v>53</v>
      </c>
      <c r="D29" s="7">
        <v>0.28000000000000003</v>
      </c>
      <c r="E29" s="7">
        <v>0.28000000000000003</v>
      </c>
      <c r="F29" s="7">
        <v>0.3</v>
      </c>
      <c r="G29" s="28">
        <v>-1</v>
      </c>
      <c r="H29" s="28">
        <v>-1</v>
      </c>
      <c r="I29" s="28">
        <v>-1</v>
      </c>
      <c r="J29" s="7">
        <v>-9</v>
      </c>
      <c r="K29" s="7">
        <v>-8</v>
      </c>
      <c r="L29" s="7">
        <v>-9</v>
      </c>
      <c r="N29" s="7">
        <v>53</v>
      </c>
      <c r="O29" s="7">
        <v>52</v>
      </c>
      <c r="P29" s="7">
        <v>53</v>
      </c>
      <c r="Q29" s="6">
        <f t="shared" si="19"/>
        <v>5.6000000000000008E-2</v>
      </c>
      <c r="R29" s="6">
        <f t="shared" si="20"/>
        <v>5.6000000000000008E-2</v>
      </c>
      <c r="S29" s="6">
        <f t="shared" si="21"/>
        <v>0.06</v>
      </c>
      <c r="T29" s="31">
        <f t="shared" si="22"/>
        <v>-0.2</v>
      </c>
      <c r="U29" s="31">
        <f t="shared" si="23"/>
        <v>-0.2</v>
      </c>
      <c r="V29" s="31">
        <f t="shared" si="24"/>
        <v>-0.2</v>
      </c>
      <c r="W29" s="6">
        <f t="shared" si="25"/>
        <v>-1.8</v>
      </c>
      <c r="X29" s="6">
        <f t="shared" si="26"/>
        <v>-1.6</v>
      </c>
      <c r="Y29" s="6">
        <f t="shared" si="27"/>
        <v>-1.8</v>
      </c>
      <c r="Z29" s="6">
        <f t="shared" si="17"/>
        <v>52.666666666666664</v>
      </c>
      <c r="AA29" s="7">
        <f t="shared" si="18"/>
        <v>-5.2</v>
      </c>
    </row>
    <row r="30" spans="1:27">
      <c r="A30" s="7">
        <v>77</v>
      </c>
      <c r="B30" s="7">
        <v>76</v>
      </c>
      <c r="C30" s="7">
        <v>77</v>
      </c>
      <c r="D30" s="7">
        <v>0.42</v>
      </c>
      <c r="E30" s="7">
        <v>0.41</v>
      </c>
      <c r="F30" s="7">
        <v>0.43</v>
      </c>
      <c r="G30" s="28">
        <v>-3</v>
      </c>
      <c r="H30" s="28">
        <v>-2</v>
      </c>
      <c r="I30" s="28">
        <v>-2</v>
      </c>
      <c r="J30" s="7">
        <v>-19</v>
      </c>
      <c r="K30" s="7">
        <v>-18</v>
      </c>
      <c r="L30" s="7">
        <v>-19</v>
      </c>
      <c r="N30" s="7">
        <v>77</v>
      </c>
      <c r="O30" s="7">
        <v>76</v>
      </c>
      <c r="P30" s="7">
        <v>77</v>
      </c>
      <c r="Q30" s="6">
        <f t="shared" si="19"/>
        <v>8.4000000000000005E-2</v>
      </c>
      <c r="R30" s="6">
        <f t="shared" si="20"/>
        <v>8.2000000000000003E-2</v>
      </c>
      <c r="S30" s="6">
        <f t="shared" si="21"/>
        <v>8.6000000000000007E-2</v>
      </c>
      <c r="T30" s="31">
        <f t="shared" si="22"/>
        <v>-0.60000000000000009</v>
      </c>
      <c r="U30" s="31">
        <f t="shared" si="23"/>
        <v>-0.4</v>
      </c>
      <c r="V30" s="31">
        <f t="shared" si="24"/>
        <v>-0.4</v>
      </c>
      <c r="W30" s="6">
        <f t="shared" si="25"/>
        <v>-3.8000000000000003</v>
      </c>
      <c r="X30" s="6">
        <f t="shared" si="26"/>
        <v>-3.6</v>
      </c>
      <c r="Y30" s="6">
        <f t="shared" si="27"/>
        <v>-3.8000000000000003</v>
      </c>
      <c r="Z30" s="6">
        <f t="shared" si="17"/>
        <v>76.666666666666671</v>
      </c>
      <c r="AA30" s="7">
        <f t="shared" si="18"/>
        <v>-11.200000000000001</v>
      </c>
    </row>
    <row r="31" spans="1:27">
      <c r="A31" s="7">
        <v>104</v>
      </c>
      <c r="B31" s="7">
        <v>103</v>
      </c>
      <c r="C31" s="7">
        <v>104</v>
      </c>
      <c r="D31" s="7">
        <v>0.56000000000000005</v>
      </c>
      <c r="E31" s="7">
        <v>0.56000000000000005</v>
      </c>
      <c r="F31" s="7">
        <v>0.59</v>
      </c>
      <c r="G31" s="28">
        <v>-4</v>
      </c>
      <c r="H31" s="28">
        <v>-4</v>
      </c>
      <c r="I31" s="28">
        <v>-3</v>
      </c>
      <c r="J31" s="7">
        <v>-35</v>
      </c>
      <c r="K31" s="7">
        <v>-33</v>
      </c>
      <c r="L31" s="7">
        <v>-36</v>
      </c>
      <c r="N31" s="7">
        <v>104</v>
      </c>
      <c r="O31" s="7">
        <v>103</v>
      </c>
      <c r="P31" s="7">
        <v>104</v>
      </c>
      <c r="Q31" s="6">
        <f t="shared" si="19"/>
        <v>0.11200000000000002</v>
      </c>
      <c r="R31" s="6">
        <f t="shared" si="20"/>
        <v>0.11200000000000002</v>
      </c>
      <c r="S31" s="6">
        <f t="shared" si="21"/>
        <v>0.11799999999999999</v>
      </c>
      <c r="T31" s="31">
        <f t="shared" si="22"/>
        <v>-0.8</v>
      </c>
      <c r="U31" s="31">
        <f t="shared" si="23"/>
        <v>-0.8</v>
      </c>
      <c r="V31" s="31">
        <f t="shared" si="24"/>
        <v>-0.60000000000000009</v>
      </c>
      <c r="W31" s="6">
        <f t="shared" si="25"/>
        <v>-7</v>
      </c>
      <c r="X31" s="6">
        <f t="shared" si="26"/>
        <v>-6.6000000000000005</v>
      </c>
      <c r="Y31" s="6">
        <f t="shared" si="27"/>
        <v>-7.2</v>
      </c>
      <c r="Z31" s="6">
        <f t="shared" si="17"/>
        <v>103.66666666666667</v>
      </c>
      <c r="AA31" s="7">
        <f t="shared" si="18"/>
        <v>-20.8</v>
      </c>
    </row>
    <row r="32" spans="1:27">
      <c r="A32" s="7">
        <v>129</v>
      </c>
      <c r="B32" s="7">
        <v>128</v>
      </c>
      <c r="C32" s="7">
        <v>129</v>
      </c>
      <c r="D32" s="7">
        <v>0.71</v>
      </c>
      <c r="E32" s="7">
        <v>0.7</v>
      </c>
      <c r="F32" s="7">
        <v>0.73</v>
      </c>
      <c r="G32" s="28">
        <v>-6</v>
      </c>
      <c r="H32" s="28">
        <v>-5</v>
      </c>
      <c r="I32" s="28">
        <v>-4</v>
      </c>
      <c r="J32" s="7">
        <v>-52</v>
      </c>
      <c r="K32" s="7">
        <v>-51</v>
      </c>
      <c r="L32" s="7">
        <v>-55</v>
      </c>
      <c r="N32" s="7">
        <v>129</v>
      </c>
      <c r="O32" s="7">
        <v>128</v>
      </c>
      <c r="P32" s="7">
        <v>129</v>
      </c>
      <c r="Q32" s="6">
        <f t="shared" si="19"/>
        <v>0.14199999999999999</v>
      </c>
      <c r="R32" s="6">
        <f t="shared" si="20"/>
        <v>0.13999999999999999</v>
      </c>
      <c r="S32" s="6">
        <f t="shared" si="21"/>
        <v>0.14599999999999999</v>
      </c>
      <c r="T32" s="31">
        <f t="shared" si="22"/>
        <v>-1.2000000000000002</v>
      </c>
      <c r="U32" s="31">
        <f t="shared" si="23"/>
        <v>-1</v>
      </c>
      <c r="V32" s="31">
        <f t="shared" si="24"/>
        <v>-0.8</v>
      </c>
      <c r="W32" s="6">
        <f t="shared" si="25"/>
        <v>-10.4</v>
      </c>
      <c r="X32" s="6">
        <f t="shared" si="26"/>
        <v>-10.200000000000001</v>
      </c>
      <c r="Y32" s="6">
        <f t="shared" si="27"/>
        <v>-11</v>
      </c>
      <c r="Z32" s="6">
        <f t="shared" si="17"/>
        <v>128.66666666666666</v>
      </c>
      <c r="AA32" s="7">
        <f t="shared" si="18"/>
        <v>-31.6</v>
      </c>
    </row>
    <row r="33" spans="1:27">
      <c r="A33" s="7">
        <v>157</v>
      </c>
      <c r="B33" s="7">
        <v>156</v>
      </c>
      <c r="C33" s="7">
        <v>157</v>
      </c>
      <c r="D33" s="7">
        <v>0.86</v>
      </c>
      <c r="E33" s="7">
        <v>0.85</v>
      </c>
      <c r="F33" s="7">
        <v>0.9</v>
      </c>
      <c r="G33" s="28">
        <v>-7</v>
      </c>
      <c r="H33" s="28">
        <v>-7</v>
      </c>
      <c r="I33" s="28">
        <v>-5</v>
      </c>
      <c r="J33" s="7">
        <v>-78</v>
      </c>
      <c r="K33" s="7">
        <v>-76</v>
      </c>
      <c r="L33" s="7">
        <v>-82</v>
      </c>
      <c r="N33" s="7">
        <v>157</v>
      </c>
      <c r="O33" s="7">
        <v>156</v>
      </c>
      <c r="P33" s="7">
        <v>157</v>
      </c>
      <c r="Q33" s="6">
        <f t="shared" si="19"/>
        <v>0.17200000000000001</v>
      </c>
      <c r="R33" s="6">
        <f t="shared" si="20"/>
        <v>0.17</v>
      </c>
      <c r="S33" s="6">
        <f t="shared" si="21"/>
        <v>0.18000000000000002</v>
      </c>
      <c r="T33" s="31">
        <f t="shared" si="22"/>
        <v>-1.4000000000000001</v>
      </c>
      <c r="U33" s="31">
        <f t="shared" si="23"/>
        <v>-1.4000000000000001</v>
      </c>
      <c r="V33" s="31">
        <f t="shared" si="24"/>
        <v>-1</v>
      </c>
      <c r="W33" s="6">
        <f t="shared" si="25"/>
        <v>-15.600000000000001</v>
      </c>
      <c r="X33" s="6">
        <f t="shared" si="26"/>
        <v>-15.200000000000001</v>
      </c>
      <c r="Y33" s="6">
        <f t="shared" si="27"/>
        <v>-16.400000000000002</v>
      </c>
      <c r="Z33" s="6">
        <f t="shared" si="17"/>
        <v>156.66666666666666</v>
      </c>
      <c r="AA33" s="7">
        <f t="shared" si="18"/>
        <v>-47.2</v>
      </c>
    </row>
    <row r="34" spans="1:27">
      <c r="A34" s="7">
        <v>181</v>
      </c>
      <c r="B34" s="7">
        <v>180</v>
      </c>
      <c r="C34" s="7">
        <v>180</v>
      </c>
      <c r="D34" s="7">
        <v>0.99</v>
      </c>
      <c r="E34" s="7">
        <v>0.99</v>
      </c>
      <c r="F34" s="7">
        <v>1.04</v>
      </c>
      <c r="G34" s="28">
        <v>-9</v>
      </c>
      <c r="H34" s="28">
        <v>-8</v>
      </c>
      <c r="I34" s="28">
        <v>-7</v>
      </c>
      <c r="J34" s="7">
        <v>-103</v>
      </c>
      <c r="K34" s="7">
        <v>-102</v>
      </c>
      <c r="L34" s="7">
        <v>-109</v>
      </c>
      <c r="N34" s="7">
        <v>181</v>
      </c>
      <c r="O34" s="7">
        <v>180</v>
      </c>
      <c r="P34" s="7">
        <v>180</v>
      </c>
      <c r="Q34" s="6">
        <f t="shared" si="19"/>
        <v>0.19800000000000001</v>
      </c>
      <c r="R34" s="6">
        <f t="shared" si="20"/>
        <v>0.19800000000000001</v>
      </c>
      <c r="S34" s="6">
        <f t="shared" si="21"/>
        <v>0.20800000000000002</v>
      </c>
      <c r="T34" s="31">
        <f t="shared" si="22"/>
        <v>-1.8</v>
      </c>
      <c r="U34" s="31">
        <f t="shared" si="23"/>
        <v>-1.6</v>
      </c>
      <c r="V34" s="31">
        <f t="shared" si="24"/>
        <v>-1.4000000000000001</v>
      </c>
      <c r="W34" s="6">
        <f t="shared" si="25"/>
        <v>-20.6</v>
      </c>
      <c r="X34" s="6">
        <f t="shared" si="26"/>
        <v>-20.400000000000002</v>
      </c>
      <c r="Y34" s="6">
        <f t="shared" si="27"/>
        <v>-21.8</v>
      </c>
      <c r="Z34" s="6">
        <f t="shared" si="17"/>
        <v>180.33333333333334</v>
      </c>
      <c r="AA34" s="7">
        <f t="shared" si="18"/>
        <v>-62.8</v>
      </c>
    </row>
    <row r="35" spans="1:27">
      <c r="A35" s="7">
        <v>205</v>
      </c>
      <c r="B35" s="7">
        <v>204</v>
      </c>
      <c r="C35" s="7">
        <v>204</v>
      </c>
      <c r="D35" s="7">
        <v>1.1299999999999999</v>
      </c>
      <c r="E35" s="7">
        <v>1.1299999999999999</v>
      </c>
      <c r="F35" s="7">
        <v>1.18</v>
      </c>
      <c r="G35" s="28">
        <v>-11</v>
      </c>
      <c r="H35" s="28">
        <v>-9</v>
      </c>
      <c r="I35" s="28">
        <v>-8</v>
      </c>
      <c r="J35" s="7">
        <v>-134</v>
      </c>
      <c r="K35" s="7">
        <v>-132</v>
      </c>
      <c r="L35" s="7">
        <v>-140</v>
      </c>
      <c r="N35" s="7">
        <v>205</v>
      </c>
      <c r="O35" s="7">
        <v>204</v>
      </c>
      <c r="P35" s="7">
        <v>204</v>
      </c>
      <c r="Q35" s="6">
        <f t="shared" si="19"/>
        <v>0.22599999999999998</v>
      </c>
      <c r="R35" s="6">
        <f t="shared" si="20"/>
        <v>0.22599999999999998</v>
      </c>
      <c r="S35" s="6">
        <f t="shared" si="21"/>
        <v>0.23599999999999999</v>
      </c>
      <c r="T35" s="31">
        <f t="shared" si="22"/>
        <v>-2.2000000000000002</v>
      </c>
      <c r="U35" s="31">
        <f t="shared" si="23"/>
        <v>-1.8</v>
      </c>
      <c r="V35" s="31">
        <f t="shared" si="24"/>
        <v>-1.6</v>
      </c>
      <c r="W35" s="6">
        <f t="shared" si="25"/>
        <v>-26.8</v>
      </c>
      <c r="X35" s="6">
        <f t="shared" si="26"/>
        <v>-26.400000000000002</v>
      </c>
      <c r="Y35" s="6">
        <f t="shared" si="27"/>
        <v>-28</v>
      </c>
      <c r="Z35" s="6">
        <f t="shared" si="17"/>
        <v>204.33333333333334</v>
      </c>
      <c r="AA35" s="7">
        <f t="shared" si="18"/>
        <v>-81.2</v>
      </c>
    </row>
    <row r="36" spans="1:27">
      <c r="A36" s="7">
        <v>229</v>
      </c>
      <c r="B36" s="7">
        <v>228</v>
      </c>
      <c r="C36" s="7">
        <v>227</v>
      </c>
      <c r="D36" s="7">
        <v>1.26</v>
      </c>
      <c r="E36" s="7">
        <v>1.27</v>
      </c>
      <c r="F36" s="7">
        <v>1.31</v>
      </c>
      <c r="G36" s="28">
        <v>-12</v>
      </c>
      <c r="H36" s="28">
        <v>-11</v>
      </c>
      <c r="I36" s="28">
        <v>-8</v>
      </c>
      <c r="J36" s="7">
        <v>-166</v>
      </c>
      <c r="K36" s="7">
        <v>-166</v>
      </c>
      <c r="L36" s="7">
        <v>-173</v>
      </c>
      <c r="N36" s="7">
        <v>229</v>
      </c>
      <c r="O36" s="7">
        <v>228</v>
      </c>
      <c r="P36" s="7">
        <v>227</v>
      </c>
      <c r="Q36" s="6">
        <f t="shared" si="19"/>
        <v>0.252</v>
      </c>
      <c r="R36" s="6">
        <f t="shared" si="20"/>
        <v>0.254</v>
      </c>
      <c r="S36" s="6">
        <f t="shared" si="21"/>
        <v>0.26200000000000001</v>
      </c>
      <c r="T36" s="31">
        <f t="shared" si="22"/>
        <v>-2.4000000000000004</v>
      </c>
      <c r="U36" s="31">
        <f t="shared" si="23"/>
        <v>-2.2000000000000002</v>
      </c>
      <c r="V36" s="31">
        <f t="shared" si="24"/>
        <v>-1.6</v>
      </c>
      <c r="W36" s="6">
        <f t="shared" si="25"/>
        <v>-33.200000000000003</v>
      </c>
      <c r="X36" s="6">
        <f t="shared" si="26"/>
        <v>-33.200000000000003</v>
      </c>
      <c r="Y36" s="6">
        <f t="shared" si="27"/>
        <v>-34.6</v>
      </c>
      <c r="Z36" s="6">
        <f t="shared" si="17"/>
        <v>228</v>
      </c>
      <c r="AA36" s="7">
        <f t="shared" si="18"/>
        <v>-101</v>
      </c>
    </row>
    <row r="37" spans="1:27">
      <c r="A37" s="7">
        <v>250</v>
      </c>
      <c r="B37" s="7">
        <v>250</v>
      </c>
      <c r="C37" s="7">
        <v>249</v>
      </c>
      <c r="D37" s="7">
        <v>1.39</v>
      </c>
      <c r="E37" s="7">
        <v>1.4</v>
      </c>
      <c r="F37" s="7">
        <v>1.45</v>
      </c>
      <c r="G37" s="28">
        <v>-13</v>
      </c>
      <c r="H37" s="28">
        <v>-11</v>
      </c>
      <c r="I37" s="28">
        <v>-9</v>
      </c>
      <c r="J37" s="7">
        <v>-201</v>
      </c>
      <c r="K37" s="7">
        <v>-200</v>
      </c>
      <c r="L37" s="7">
        <v>-210</v>
      </c>
      <c r="N37" s="7">
        <v>250</v>
      </c>
      <c r="O37" s="7">
        <v>250</v>
      </c>
      <c r="P37" s="7">
        <v>249</v>
      </c>
      <c r="Q37" s="6">
        <f t="shared" si="19"/>
        <v>0.27799999999999997</v>
      </c>
      <c r="R37" s="6">
        <f t="shared" si="20"/>
        <v>0.27999999999999997</v>
      </c>
      <c r="S37" s="6">
        <f t="shared" si="21"/>
        <v>0.28999999999999998</v>
      </c>
      <c r="T37" s="31">
        <f t="shared" si="22"/>
        <v>-2.6</v>
      </c>
      <c r="U37" s="31">
        <f t="shared" si="23"/>
        <v>-2.2000000000000002</v>
      </c>
      <c r="V37" s="31">
        <f t="shared" si="24"/>
        <v>-1.8</v>
      </c>
      <c r="W37" s="6">
        <f t="shared" si="25"/>
        <v>-40.200000000000003</v>
      </c>
      <c r="X37" s="6">
        <f t="shared" si="26"/>
        <v>-40</v>
      </c>
      <c r="Y37" s="6">
        <f t="shared" si="27"/>
        <v>-42</v>
      </c>
      <c r="Z37" s="6">
        <f t="shared" si="17"/>
        <v>249.66666666666666</v>
      </c>
      <c r="AA37" s="7">
        <f t="shared" si="18"/>
        <v>-122.2</v>
      </c>
    </row>
    <row r="38" spans="1:27">
      <c r="A38" s="7">
        <v>275</v>
      </c>
      <c r="B38" s="7">
        <v>274</v>
      </c>
      <c r="C38" s="7">
        <v>273</v>
      </c>
      <c r="D38" s="7">
        <v>1.53</v>
      </c>
      <c r="E38" s="7">
        <v>1.54</v>
      </c>
      <c r="F38" s="7">
        <v>1.6</v>
      </c>
      <c r="G38" s="28">
        <v>-14</v>
      </c>
      <c r="H38" s="28">
        <v>-11</v>
      </c>
      <c r="I38" s="28">
        <v>-11</v>
      </c>
      <c r="J38" s="7">
        <v>-243</v>
      </c>
      <c r="K38" s="7">
        <v>-242</v>
      </c>
      <c r="L38" s="7">
        <v>-254</v>
      </c>
      <c r="N38" s="7">
        <v>275</v>
      </c>
      <c r="O38" s="7">
        <v>274</v>
      </c>
      <c r="P38" s="7">
        <v>273</v>
      </c>
      <c r="Q38" s="6">
        <f t="shared" si="19"/>
        <v>0.30600000000000005</v>
      </c>
      <c r="R38" s="6">
        <f t="shared" si="20"/>
        <v>0.30800000000000005</v>
      </c>
      <c r="S38" s="6">
        <f t="shared" si="21"/>
        <v>0.32000000000000006</v>
      </c>
      <c r="T38" s="31">
        <f t="shared" si="22"/>
        <v>-2.8000000000000003</v>
      </c>
      <c r="U38" s="31">
        <f t="shared" si="23"/>
        <v>-2.2000000000000002</v>
      </c>
      <c r="V38" s="31">
        <f t="shared" si="24"/>
        <v>-2.2000000000000002</v>
      </c>
      <c r="W38" s="6">
        <f t="shared" si="25"/>
        <v>-48.6</v>
      </c>
      <c r="X38" s="6">
        <f t="shared" si="26"/>
        <v>-48.400000000000006</v>
      </c>
      <c r="Y38" s="6">
        <f t="shared" si="27"/>
        <v>-50.800000000000004</v>
      </c>
      <c r="Z38" s="6">
        <f t="shared" si="17"/>
        <v>274</v>
      </c>
      <c r="AA38" s="7">
        <f t="shared" si="18"/>
        <v>-147.80000000000001</v>
      </c>
    </row>
    <row r="39" spans="1:27">
      <c r="A39" s="7">
        <v>299</v>
      </c>
      <c r="B39" s="7">
        <v>298</v>
      </c>
      <c r="C39" s="7">
        <v>297</v>
      </c>
      <c r="D39" s="7">
        <v>1.67</v>
      </c>
      <c r="E39" s="7">
        <v>1.68</v>
      </c>
      <c r="F39" s="7">
        <v>1.74</v>
      </c>
      <c r="G39" s="28">
        <v>-16</v>
      </c>
      <c r="H39" s="28">
        <v>-13</v>
      </c>
      <c r="I39" s="28">
        <v>-11</v>
      </c>
      <c r="J39" s="7">
        <v>-288</v>
      </c>
      <c r="K39" s="7">
        <v>-287</v>
      </c>
      <c r="L39" s="7">
        <v>-300</v>
      </c>
      <c r="N39" s="7">
        <v>299</v>
      </c>
      <c r="O39" s="7">
        <v>298</v>
      </c>
      <c r="P39" s="7">
        <v>297</v>
      </c>
      <c r="Q39" s="6">
        <f t="shared" si="19"/>
        <v>0.33400000000000002</v>
      </c>
      <c r="R39" s="6">
        <f t="shared" si="20"/>
        <v>0.33600000000000002</v>
      </c>
      <c r="S39" s="6">
        <f t="shared" si="21"/>
        <v>0.34800000000000003</v>
      </c>
      <c r="T39" s="31">
        <f t="shared" si="22"/>
        <v>-3.2</v>
      </c>
      <c r="U39" s="31">
        <f t="shared" si="23"/>
        <v>-2.6</v>
      </c>
      <c r="V39" s="31">
        <f t="shared" si="24"/>
        <v>-2.2000000000000002</v>
      </c>
      <c r="W39" s="6">
        <f t="shared" si="25"/>
        <v>-57.6</v>
      </c>
      <c r="X39" s="6">
        <f t="shared" si="26"/>
        <v>-57.400000000000006</v>
      </c>
      <c r="Y39" s="6">
        <f t="shared" si="27"/>
        <v>-60</v>
      </c>
      <c r="Z39" s="6">
        <f t="shared" si="17"/>
        <v>298</v>
      </c>
      <c r="AA39" s="7">
        <f t="shared" si="18"/>
        <v>-175</v>
      </c>
    </row>
    <row r="40" spans="1:27">
      <c r="A40" s="7">
        <v>324</v>
      </c>
      <c r="B40" s="7">
        <v>324</v>
      </c>
      <c r="C40" s="7">
        <v>322</v>
      </c>
      <c r="D40" s="7">
        <v>1.82</v>
      </c>
      <c r="E40" s="7">
        <v>1.83</v>
      </c>
      <c r="F40" s="7">
        <v>1.9</v>
      </c>
      <c r="G40" s="28">
        <v>-18</v>
      </c>
      <c r="H40" s="28">
        <v>-14</v>
      </c>
      <c r="I40" s="28">
        <v>-12</v>
      </c>
      <c r="J40" s="7">
        <v>-341</v>
      </c>
      <c r="K40" s="7">
        <v>-341</v>
      </c>
      <c r="L40" s="7">
        <v>-356</v>
      </c>
      <c r="N40" s="7">
        <v>324</v>
      </c>
      <c r="O40" s="7">
        <v>324</v>
      </c>
      <c r="P40" s="7">
        <v>322</v>
      </c>
      <c r="Q40" s="6">
        <f t="shared" si="19"/>
        <v>0.36400000000000005</v>
      </c>
      <c r="R40" s="6">
        <f t="shared" si="20"/>
        <v>0.36600000000000005</v>
      </c>
      <c r="S40" s="6">
        <f t="shared" si="21"/>
        <v>0.38</v>
      </c>
      <c r="T40" s="31">
        <f t="shared" si="22"/>
        <v>-3.6</v>
      </c>
      <c r="U40" s="31">
        <f t="shared" si="23"/>
        <v>-2.8000000000000003</v>
      </c>
      <c r="V40" s="31">
        <f t="shared" si="24"/>
        <v>-2.4000000000000004</v>
      </c>
      <c r="W40" s="6">
        <f t="shared" si="25"/>
        <v>-68.2</v>
      </c>
      <c r="X40" s="6">
        <f t="shared" si="26"/>
        <v>-68.2</v>
      </c>
      <c r="Y40" s="6">
        <f t="shared" si="27"/>
        <v>-71.2</v>
      </c>
      <c r="Z40" s="6">
        <f t="shared" si="17"/>
        <v>323.33333333333331</v>
      </c>
      <c r="AA40" s="7">
        <f t="shared" si="18"/>
        <v>-207.60000000000002</v>
      </c>
    </row>
    <row r="41" spans="1:27">
      <c r="A41" s="7">
        <v>352</v>
      </c>
      <c r="B41" s="7">
        <v>352</v>
      </c>
      <c r="C41" s="7">
        <v>351</v>
      </c>
      <c r="D41" s="7">
        <v>1.98</v>
      </c>
      <c r="E41" s="7">
        <v>1.99</v>
      </c>
      <c r="F41" s="7">
        <v>2.0699999999999998</v>
      </c>
      <c r="G41" s="28">
        <v>-18</v>
      </c>
      <c r="H41" s="28">
        <v>-16</v>
      </c>
      <c r="I41" s="28">
        <v>-15</v>
      </c>
      <c r="J41" s="7">
        <v>-403</v>
      </c>
      <c r="K41" s="7">
        <v>-402</v>
      </c>
      <c r="L41" s="7">
        <v>-422</v>
      </c>
      <c r="N41" s="7">
        <v>352</v>
      </c>
      <c r="O41" s="7">
        <v>352</v>
      </c>
      <c r="P41" s="7">
        <v>351</v>
      </c>
      <c r="Q41" s="6">
        <f t="shared" si="19"/>
        <v>0.39600000000000002</v>
      </c>
      <c r="R41" s="6">
        <f t="shared" si="20"/>
        <v>0.39800000000000002</v>
      </c>
      <c r="S41" s="6">
        <f t="shared" si="21"/>
        <v>0.41399999999999998</v>
      </c>
      <c r="T41" s="31">
        <f t="shared" si="22"/>
        <v>-3.6</v>
      </c>
      <c r="U41" s="31">
        <f t="shared" si="23"/>
        <v>-3.2</v>
      </c>
      <c r="V41" s="31">
        <f t="shared" si="24"/>
        <v>-3</v>
      </c>
      <c r="W41" s="6">
        <f t="shared" si="25"/>
        <v>-80.600000000000009</v>
      </c>
      <c r="X41" s="6">
        <f t="shared" si="26"/>
        <v>-80.400000000000006</v>
      </c>
      <c r="Y41" s="6">
        <f t="shared" si="27"/>
        <v>-84.4</v>
      </c>
      <c r="Z41" s="6">
        <f t="shared" si="17"/>
        <v>351.66666666666669</v>
      </c>
      <c r="AA41" s="7">
        <f t="shared" si="18"/>
        <v>-245.4</v>
      </c>
    </row>
    <row r="42" spans="1:27">
      <c r="A42" s="7">
        <v>381</v>
      </c>
      <c r="B42" s="7">
        <v>380</v>
      </c>
      <c r="C42" s="7">
        <v>379</v>
      </c>
      <c r="D42" s="7">
        <v>2.15</v>
      </c>
      <c r="E42" s="7">
        <v>2.16</v>
      </c>
      <c r="F42" s="7">
        <v>2.2400000000000002</v>
      </c>
      <c r="G42" s="28">
        <v>-21</v>
      </c>
      <c r="H42" s="28">
        <v>-16</v>
      </c>
      <c r="I42" s="28">
        <v>-15</v>
      </c>
      <c r="J42" s="7">
        <v>-473</v>
      </c>
      <c r="K42" s="7">
        <v>-470</v>
      </c>
      <c r="L42" s="7">
        <v>-493</v>
      </c>
      <c r="N42" s="7">
        <v>381</v>
      </c>
      <c r="O42" s="7">
        <v>380</v>
      </c>
      <c r="P42" s="7">
        <v>379</v>
      </c>
      <c r="Q42" s="6">
        <f t="shared" si="19"/>
        <v>0.43</v>
      </c>
      <c r="R42" s="6">
        <f t="shared" si="20"/>
        <v>0.43200000000000005</v>
      </c>
      <c r="S42" s="6">
        <f t="shared" si="21"/>
        <v>0.44800000000000006</v>
      </c>
      <c r="T42" s="31">
        <f t="shared" si="22"/>
        <v>-4.2</v>
      </c>
      <c r="U42" s="31">
        <f t="shared" si="23"/>
        <v>-3.2</v>
      </c>
      <c r="V42" s="31">
        <f t="shared" si="24"/>
        <v>-3</v>
      </c>
      <c r="W42" s="6">
        <f t="shared" si="25"/>
        <v>-94.600000000000009</v>
      </c>
      <c r="X42" s="6">
        <f t="shared" si="26"/>
        <v>-94</v>
      </c>
      <c r="Y42" s="6">
        <f t="shared" si="27"/>
        <v>-98.600000000000009</v>
      </c>
      <c r="Z42" s="6">
        <f t="shared" si="17"/>
        <v>380</v>
      </c>
      <c r="AA42" s="7">
        <f t="shared" si="18"/>
        <v>-287.20000000000005</v>
      </c>
    </row>
    <row r="43" spans="1:27">
      <c r="A43" s="8">
        <v>393</v>
      </c>
      <c r="B43" s="8">
        <v>392</v>
      </c>
      <c r="C43" s="8">
        <v>390</v>
      </c>
      <c r="D43" s="8">
        <v>2.2200000000000002</v>
      </c>
      <c r="E43" s="8">
        <v>2.2200000000000002</v>
      </c>
      <c r="F43" s="8">
        <v>2.31</v>
      </c>
      <c r="G43" s="29">
        <v>-21</v>
      </c>
      <c r="H43" s="29">
        <v>-16</v>
      </c>
      <c r="I43" s="29">
        <v>-13</v>
      </c>
      <c r="J43" s="8">
        <v>-503</v>
      </c>
      <c r="K43" s="8">
        <v>-500</v>
      </c>
      <c r="L43" s="8">
        <v>-524</v>
      </c>
      <c r="N43" s="8">
        <v>393</v>
      </c>
      <c r="O43" s="8">
        <v>392</v>
      </c>
      <c r="P43" s="8">
        <v>390</v>
      </c>
      <c r="Q43" s="6">
        <f t="shared" si="19"/>
        <v>0.44400000000000006</v>
      </c>
      <c r="R43" s="6">
        <f t="shared" si="20"/>
        <v>0.44400000000000006</v>
      </c>
      <c r="S43" s="6">
        <f t="shared" si="21"/>
        <v>0.46200000000000002</v>
      </c>
      <c r="T43" s="31">
        <f t="shared" si="22"/>
        <v>-4.2</v>
      </c>
      <c r="U43" s="31">
        <f t="shared" si="23"/>
        <v>-3.2</v>
      </c>
      <c r="V43" s="31">
        <f t="shared" si="24"/>
        <v>-2.6</v>
      </c>
      <c r="W43" s="6">
        <f t="shared" si="25"/>
        <v>-100.60000000000001</v>
      </c>
      <c r="X43" s="6">
        <f t="shared" si="26"/>
        <v>-100</v>
      </c>
      <c r="Y43" s="6">
        <f t="shared" si="27"/>
        <v>-104.80000000000001</v>
      </c>
      <c r="Z43" s="6">
        <f t="shared" si="17"/>
        <v>391.66666666666669</v>
      </c>
      <c r="AA43" s="7">
        <f t="shared" si="18"/>
        <v>-305.40000000000003</v>
      </c>
    </row>
    <row r="44" spans="1:27">
      <c r="A44" s="23" t="s">
        <v>2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N44" s="13"/>
      <c r="O44" s="14"/>
      <c r="P44" s="14"/>
      <c r="Q44" s="24" t="s">
        <v>30</v>
      </c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 spans="1:27">
      <c r="A45" s="7">
        <v>0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28">
        <v>0</v>
      </c>
      <c r="H45" s="28">
        <v>0</v>
      </c>
      <c r="I45" s="28">
        <v>0</v>
      </c>
      <c r="J45" s="7">
        <v>0</v>
      </c>
      <c r="K45" s="7">
        <v>0</v>
      </c>
      <c r="L45" s="7">
        <v>0</v>
      </c>
      <c r="N45" s="7">
        <v>0</v>
      </c>
      <c r="O45" s="7">
        <v>0</v>
      </c>
      <c r="P45" s="7">
        <v>0</v>
      </c>
      <c r="Q45" s="6">
        <f>D45*(1/5)</f>
        <v>0</v>
      </c>
      <c r="R45" s="6">
        <f t="shared" ref="R45:Y60" si="28">E45*(1/5)</f>
        <v>0</v>
      </c>
      <c r="S45" s="6">
        <f t="shared" si="28"/>
        <v>0</v>
      </c>
      <c r="T45" s="31">
        <f t="shared" si="28"/>
        <v>0</v>
      </c>
      <c r="U45" s="31">
        <f t="shared" si="28"/>
        <v>0</v>
      </c>
      <c r="V45" s="31">
        <f t="shared" si="28"/>
        <v>0</v>
      </c>
      <c r="W45" s="6">
        <f t="shared" si="28"/>
        <v>0</v>
      </c>
      <c r="X45" s="6">
        <f t="shared" si="28"/>
        <v>0</v>
      </c>
      <c r="Y45" s="6">
        <f t="shared" si="28"/>
        <v>0</v>
      </c>
      <c r="Z45" s="6">
        <f t="shared" ref="Z45:Z60" si="29">(N45+O45+P45)/3</f>
        <v>0</v>
      </c>
      <c r="AA45" s="7">
        <f t="shared" ref="AA45:AA60" si="30">W45+X45+Y45</f>
        <v>0</v>
      </c>
    </row>
    <row r="46" spans="1:27">
      <c r="A46" s="7">
        <v>25</v>
      </c>
      <c r="B46" s="7">
        <v>24</v>
      </c>
      <c r="C46" s="7">
        <v>25</v>
      </c>
      <c r="D46" s="7">
        <v>7.0000000000000007E-2</v>
      </c>
      <c r="E46" s="7">
        <v>0.13</v>
      </c>
      <c r="F46" s="7">
        <v>0.08</v>
      </c>
      <c r="G46" s="28">
        <v>0</v>
      </c>
      <c r="H46" s="28">
        <v>0</v>
      </c>
      <c r="I46" s="28">
        <v>-1</v>
      </c>
      <c r="J46" s="7">
        <v>-1</v>
      </c>
      <c r="K46" s="7">
        <v>-2</v>
      </c>
      <c r="L46" s="7">
        <v>-1</v>
      </c>
      <c r="N46" s="7">
        <v>25</v>
      </c>
      <c r="O46" s="7">
        <v>24</v>
      </c>
      <c r="P46" s="7">
        <v>25</v>
      </c>
      <c r="Q46" s="6">
        <f t="shared" ref="Q46:Q60" si="31">D46*(1/5)</f>
        <v>1.4000000000000002E-2</v>
      </c>
      <c r="R46" s="6">
        <f t="shared" si="28"/>
        <v>2.6000000000000002E-2</v>
      </c>
      <c r="S46" s="6">
        <f t="shared" si="28"/>
        <v>1.6E-2</v>
      </c>
      <c r="T46" s="31">
        <f t="shared" si="28"/>
        <v>0</v>
      </c>
      <c r="U46" s="31">
        <f t="shared" si="28"/>
        <v>0</v>
      </c>
      <c r="V46" s="31">
        <f t="shared" si="28"/>
        <v>-0.2</v>
      </c>
      <c r="W46" s="6">
        <f t="shared" si="28"/>
        <v>-0.2</v>
      </c>
      <c r="X46" s="6">
        <f t="shared" si="28"/>
        <v>-0.4</v>
      </c>
      <c r="Y46" s="6">
        <f t="shared" si="28"/>
        <v>-0.2</v>
      </c>
      <c r="Z46" s="6">
        <f t="shared" si="29"/>
        <v>24.666666666666668</v>
      </c>
      <c r="AA46" s="7">
        <f t="shared" si="30"/>
        <v>-0.8</v>
      </c>
    </row>
    <row r="47" spans="1:27">
      <c r="A47" s="7">
        <v>47</v>
      </c>
      <c r="B47" s="7">
        <v>47</v>
      </c>
      <c r="C47" s="7">
        <v>48</v>
      </c>
      <c r="D47" s="7">
        <v>0.14000000000000001</v>
      </c>
      <c r="E47" s="7">
        <v>0.26</v>
      </c>
      <c r="F47" s="7">
        <v>0.15</v>
      </c>
      <c r="G47" s="28">
        <v>1</v>
      </c>
      <c r="H47" s="28">
        <v>-1</v>
      </c>
      <c r="I47" s="28">
        <v>-3</v>
      </c>
      <c r="J47" s="7">
        <v>-4</v>
      </c>
      <c r="K47" s="7">
        <v>-7</v>
      </c>
      <c r="L47" s="7">
        <v>-3</v>
      </c>
      <c r="N47" s="7">
        <v>47</v>
      </c>
      <c r="O47" s="7">
        <v>47</v>
      </c>
      <c r="P47" s="7">
        <v>48</v>
      </c>
      <c r="Q47" s="6">
        <f t="shared" si="31"/>
        <v>2.8000000000000004E-2</v>
      </c>
      <c r="R47" s="6">
        <f t="shared" si="28"/>
        <v>5.2000000000000005E-2</v>
      </c>
      <c r="S47" s="6">
        <f t="shared" si="28"/>
        <v>0.03</v>
      </c>
      <c r="T47" s="31">
        <f t="shared" si="28"/>
        <v>0.2</v>
      </c>
      <c r="U47" s="31">
        <f t="shared" si="28"/>
        <v>-0.2</v>
      </c>
      <c r="V47" s="31">
        <f t="shared" si="28"/>
        <v>-0.60000000000000009</v>
      </c>
      <c r="W47" s="6">
        <f t="shared" si="28"/>
        <v>-0.8</v>
      </c>
      <c r="X47" s="6">
        <f t="shared" si="28"/>
        <v>-1.4000000000000001</v>
      </c>
      <c r="Y47" s="6">
        <f t="shared" si="28"/>
        <v>-0.60000000000000009</v>
      </c>
      <c r="Z47" s="6">
        <f t="shared" si="29"/>
        <v>47.333333333333336</v>
      </c>
      <c r="AA47" s="7">
        <f t="shared" si="30"/>
        <v>-2.8000000000000003</v>
      </c>
    </row>
    <row r="48" spans="1:27">
      <c r="A48" s="7">
        <v>71</v>
      </c>
      <c r="B48" s="7">
        <v>70</v>
      </c>
      <c r="C48" s="7">
        <v>70</v>
      </c>
      <c r="D48" s="7">
        <v>0.22</v>
      </c>
      <c r="E48" s="7">
        <v>0.39</v>
      </c>
      <c r="F48" s="7">
        <v>0.23</v>
      </c>
      <c r="G48" s="28">
        <v>3</v>
      </c>
      <c r="H48" s="28">
        <v>-1</v>
      </c>
      <c r="I48" s="28">
        <v>-5</v>
      </c>
      <c r="J48" s="7">
        <v>-8</v>
      </c>
      <c r="K48" s="7">
        <v>-16</v>
      </c>
      <c r="L48" s="7">
        <v>-8</v>
      </c>
      <c r="N48" s="7">
        <v>71</v>
      </c>
      <c r="O48" s="7">
        <v>70</v>
      </c>
      <c r="P48" s="7">
        <v>70</v>
      </c>
      <c r="Q48" s="6">
        <f t="shared" si="31"/>
        <v>4.4000000000000004E-2</v>
      </c>
      <c r="R48" s="6">
        <f t="shared" si="28"/>
        <v>7.8000000000000014E-2</v>
      </c>
      <c r="S48" s="6">
        <f t="shared" si="28"/>
        <v>4.6000000000000006E-2</v>
      </c>
      <c r="T48" s="31">
        <f t="shared" si="28"/>
        <v>0.60000000000000009</v>
      </c>
      <c r="U48" s="31">
        <f t="shared" si="28"/>
        <v>-0.2</v>
      </c>
      <c r="V48" s="31">
        <f t="shared" si="28"/>
        <v>-1</v>
      </c>
      <c r="W48" s="6">
        <f t="shared" si="28"/>
        <v>-1.6</v>
      </c>
      <c r="X48" s="6">
        <f t="shared" si="28"/>
        <v>-3.2</v>
      </c>
      <c r="Y48" s="6">
        <f t="shared" si="28"/>
        <v>-1.6</v>
      </c>
      <c r="Z48" s="6">
        <f t="shared" si="29"/>
        <v>70.333333333333329</v>
      </c>
      <c r="AA48" s="7">
        <f t="shared" si="30"/>
        <v>-6.4</v>
      </c>
    </row>
    <row r="49" spans="1:27">
      <c r="A49" s="7">
        <v>96</v>
      </c>
      <c r="B49" s="7">
        <v>95</v>
      </c>
      <c r="C49" s="7">
        <v>96</v>
      </c>
      <c r="D49" s="7">
        <v>0.3</v>
      </c>
      <c r="E49" s="7">
        <v>0.53</v>
      </c>
      <c r="F49" s="7">
        <v>0.32</v>
      </c>
      <c r="G49" s="28">
        <v>7</v>
      </c>
      <c r="H49" s="28">
        <v>-2</v>
      </c>
      <c r="I49" s="28">
        <v>-10</v>
      </c>
      <c r="J49" s="7">
        <v>-16</v>
      </c>
      <c r="K49" s="7">
        <v>-30</v>
      </c>
      <c r="L49" s="7">
        <v>-15</v>
      </c>
      <c r="N49" s="7">
        <v>96</v>
      </c>
      <c r="O49" s="7">
        <v>95</v>
      </c>
      <c r="P49" s="7">
        <v>96</v>
      </c>
      <c r="Q49" s="6">
        <f t="shared" si="31"/>
        <v>0.06</v>
      </c>
      <c r="R49" s="6">
        <f t="shared" si="28"/>
        <v>0.10600000000000001</v>
      </c>
      <c r="S49" s="6">
        <f t="shared" si="28"/>
        <v>6.4000000000000001E-2</v>
      </c>
      <c r="T49" s="31">
        <f t="shared" si="28"/>
        <v>1.4000000000000001</v>
      </c>
      <c r="U49" s="31">
        <f t="shared" si="28"/>
        <v>-0.4</v>
      </c>
      <c r="V49" s="31">
        <f t="shared" si="28"/>
        <v>-2</v>
      </c>
      <c r="W49" s="6">
        <f t="shared" si="28"/>
        <v>-3.2</v>
      </c>
      <c r="X49" s="6">
        <f t="shared" si="28"/>
        <v>-6</v>
      </c>
      <c r="Y49" s="6">
        <f t="shared" si="28"/>
        <v>-3</v>
      </c>
      <c r="Z49" s="6">
        <f t="shared" si="29"/>
        <v>95.666666666666671</v>
      </c>
      <c r="AA49" s="7">
        <f t="shared" si="30"/>
        <v>-12.2</v>
      </c>
    </row>
    <row r="50" spans="1:27">
      <c r="A50" s="7">
        <v>125</v>
      </c>
      <c r="B50" s="7">
        <v>124</v>
      </c>
      <c r="C50" s="7">
        <v>125</v>
      </c>
      <c r="D50" s="7">
        <v>0.39</v>
      </c>
      <c r="E50" s="7">
        <v>0.7</v>
      </c>
      <c r="F50" s="7">
        <v>0.41</v>
      </c>
      <c r="G50" s="28">
        <v>12</v>
      </c>
      <c r="H50" s="28">
        <v>-3</v>
      </c>
      <c r="I50" s="28">
        <v>-17</v>
      </c>
      <c r="J50" s="7">
        <v>-26</v>
      </c>
      <c r="K50" s="7">
        <v>-50</v>
      </c>
      <c r="L50" s="7">
        <v>-25</v>
      </c>
      <c r="N50" s="7">
        <v>125</v>
      </c>
      <c r="O50" s="7">
        <v>124</v>
      </c>
      <c r="P50" s="7">
        <v>125</v>
      </c>
      <c r="Q50" s="6">
        <f t="shared" si="31"/>
        <v>7.8000000000000014E-2</v>
      </c>
      <c r="R50" s="6">
        <f t="shared" si="28"/>
        <v>0.13999999999999999</v>
      </c>
      <c r="S50" s="6">
        <f t="shared" si="28"/>
        <v>8.2000000000000003E-2</v>
      </c>
      <c r="T50" s="31">
        <f t="shared" si="28"/>
        <v>2.4000000000000004</v>
      </c>
      <c r="U50" s="31">
        <f t="shared" si="28"/>
        <v>-0.60000000000000009</v>
      </c>
      <c r="V50" s="31">
        <f t="shared" si="28"/>
        <v>-3.4000000000000004</v>
      </c>
      <c r="W50" s="6">
        <f t="shared" si="28"/>
        <v>-5.2</v>
      </c>
      <c r="X50" s="6">
        <f t="shared" si="28"/>
        <v>-10</v>
      </c>
      <c r="Y50" s="6">
        <f t="shared" si="28"/>
        <v>-5</v>
      </c>
      <c r="Z50" s="6">
        <f t="shared" si="29"/>
        <v>124.66666666666667</v>
      </c>
      <c r="AA50" s="7">
        <f t="shared" si="30"/>
        <v>-20.2</v>
      </c>
    </row>
    <row r="51" spans="1:27">
      <c r="A51" s="7">
        <v>151</v>
      </c>
      <c r="B51" s="7">
        <v>150</v>
      </c>
      <c r="C51" s="7">
        <v>151</v>
      </c>
      <c r="D51" s="7">
        <v>0.48</v>
      </c>
      <c r="E51" s="7">
        <v>0.85</v>
      </c>
      <c r="F51" s="7">
        <v>0.5</v>
      </c>
      <c r="G51" s="28">
        <v>17</v>
      </c>
      <c r="H51" s="28">
        <v>-4</v>
      </c>
      <c r="I51" s="28">
        <v>-25</v>
      </c>
      <c r="J51" s="7">
        <v>-39</v>
      </c>
      <c r="K51" s="7">
        <v>-73</v>
      </c>
      <c r="L51" s="7">
        <v>-37</v>
      </c>
      <c r="N51" s="7">
        <v>151</v>
      </c>
      <c r="O51" s="7">
        <v>150</v>
      </c>
      <c r="P51" s="7">
        <v>151</v>
      </c>
      <c r="Q51" s="6">
        <f t="shared" si="31"/>
        <v>9.6000000000000002E-2</v>
      </c>
      <c r="R51" s="6">
        <f t="shared" si="28"/>
        <v>0.17</v>
      </c>
      <c r="S51" s="6">
        <f t="shared" si="28"/>
        <v>0.1</v>
      </c>
      <c r="T51" s="31">
        <f t="shared" si="28"/>
        <v>3.4000000000000004</v>
      </c>
      <c r="U51" s="31">
        <f t="shared" si="28"/>
        <v>-0.8</v>
      </c>
      <c r="V51" s="31">
        <f t="shared" si="28"/>
        <v>-5</v>
      </c>
      <c r="W51" s="6">
        <f t="shared" si="28"/>
        <v>-7.8000000000000007</v>
      </c>
      <c r="X51" s="6">
        <f t="shared" si="28"/>
        <v>-14.600000000000001</v>
      </c>
      <c r="Y51" s="6">
        <f t="shared" si="28"/>
        <v>-7.4</v>
      </c>
      <c r="Z51" s="6">
        <f t="shared" si="29"/>
        <v>150.66666666666666</v>
      </c>
      <c r="AA51" s="7">
        <f t="shared" si="30"/>
        <v>-29.800000000000004</v>
      </c>
    </row>
    <row r="52" spans="1:27">
      <c r="A52" s="7">
        <v>180</v>
      </c>
      <c r="B52" s="7">
        <v>179</v>
      </c>
      <c r="C52" s="7">
        <v>178</v>
      </c>
      <c r="D52" s="7">
        <v>0.56999999999999995</v>
      </c>
      <c r="E52" s="7">
        <v>1.01</v>
      </c>
      <c r="F52" s="7">
        <v>0.6</v>
      </c>
      <c r="G52" s="28">
        <v>25</v>
      </c>
      <c r="H52" s="28">
        <v>-6</v>
      </c>
      <c r="I52" s="28">
        <v>-34</v>
      </c>
      <c r="J52" s="7">
        <v>-54</v>
      </c>
      <c r="K52" s="7">
        <v>-104</v>
      </c>
      <c r="L52" s="7">
        <v>-52</v>
      </c>
      <c r="N52" s="7">
        <v>180</v>
      </c>
      <c r="O52" s="7">
        <v>179</v>
      </c>
      <c r="P52" s="7">
        <v>178</v>
      </c>
      <c r="Q52" s="6">
        <f t="shared" si="31"/>
        <v>0.11399999999999999</v>
      </c>
      <c r="R52" s="6">
        <f t="shared" si="28"/>
        <v>0.20200000000000001</v>
      </c>
      <c r="S52" s="6">
        <f t="shared" si="28"/>
        <v>0.12</v>
      </c>
      <c r="T52" s="31">
        <f t="shared" si="28"/>
        <v>5</v>
      </c>
      <c r="U52" s="31">
        <f t="shared" si="28"/>
        <v>-1.2000000000000002</v>
      </c>
      <c r="V52" s="31">
        <f t="shared" si="28"/>
        <v>-6.8000000000000007</v>
      </c>
      <c r="W52" s="6">
        <f t="shared" si="28"/>
        <v>-10.8</v>
      </c>
      <c r="X52" s="6">
        <f t="shared" si="28"/>
        <v>-20.8</v>
      </c>
      <c r="Y52" s="6">
        <f t="shared" si="28"/>
        <v>-10.4</v>
      </c>
      <c r="Z52" s="6">
        <f t="shared" si="29"/>
        <v>179</v>
      </c>
      <c r="AA52" s="7">
        <f t="shared" si="30"/>
        <v>-42</v>
      </c>
    </row>
    <row r="53" spans="1:27">
      <c r="A53" s="7">
        <v>203</v>
      </c>
      <c r="B53" s="7">
        <v>202</v>
      </c>
      <c r="C53" s="7">
        <v>202</v>
      </c>
      <c r="D53" s="7">
        <v>0.65</v>
      </c>
      <c r="E53" s="7">
        <v>1.1499999999999999</v>
      </c>
      <c r="F53" s="7">
        <v>0.68</v>
      </c>
      <c r="G53" s="28">
        <v>32</v>
      </c>
      <c r="H53" s="28">
        <v>-7</v>
      </c>
      <c r="I53" s="28">
        <v>-44</v>
      </c>
      <c r="J53" s="7">
        <v>-70</v>
      </c>
      <c r="K53" s="7">
        <v>-134</v>
      </c>
      <c r="L53" s="7">
        <v>-67</v>
      </c>
      <c r="N53" s="7">
        <v>203</v>
      </c>
      <c r="O53" s="7">
        <v>202</v>
      </c>
      <c r="P53" s="7">
        <v>202</v>
      </c>
      <c r="Q53" s="6">
        <f t="shared" si="31"/>
        <v>0.13</v>
      </c>
      <c r="R53" s="6">
        <f t="shared" si="28"/>
        <v>0.22999999999999998</v>
      </c>
      <c r="S53" s="6">
        <f t="shared" si="28"/>
        <v>0.13600000000000001</v>
      </c>
      <c r="T53" s="31">
        <f t="shared" si="28"/>
        <v>6.4</v>
      </c>
      <c r="U53" s="31">
        <f t="shared" si="28"/>
        <v>-1.4000000000000001</v>
      </c>
      <c r="V53" s="31">
        <f t="shared" si="28"/>
        <v>-8.8000000000000007</v>
      </c>
      <c r="W53" s="6">
        <f t="shared" si="28"/>
        <v>-14</v>
      </c>
      <c r="X53" s="6">
        <f t="shared" si="28"/>
        <v>-26.8</v>
      </c>
      <c r="Y53" s="6">
        <f t="shared" si="28"/>
        <v>-13.4</v>
      </c>
      <c r="Z53" s="6">
        <f t="shared" si="29"/>
        <v>202.33333333333334</v>
      </c>
      <c r="AA53" s="7">
        <f t="shared" si="30"/>
        <v>-54.199999999999996</v>
      </c>
    </row>
    <row r="54" spans="1:27">
      <c r="A54" s="7">
        <v>227</v>
      </c>
      <c r="B54" s="7">
        <v>226</v>
      </c>
      <c r="C54" s="7">
        <v>225</v>
      </c>
      <c r="D54" s="7">
        <v>0.72</v>
      </c>
      <c r="E54" s="7">
        <v>1.28</v>
      </c>
      <c r="F54" s="7">
        <v>0.76</v>
      </c>
      <c r="G54" s="28">
        <v>40</v>
      </c>
      <c r="H54" s="28">
        <v>-8</v>
      </c>
      <c r="I54" s="28">
        <v>-55</v>
      </c>
      <c r="J54" s="7">
        <v>-86</v>
      </c>
      <c r="K54" s="7">
        <v>-166</v>
      </c>
      <c r="L54" s="7">
        <v>-83</v>
      </c>
      <c r="N54" s="7">
        <v>227</v>
      </c>
      <c r="O54" s="7">
        <v>226</v>
      </c>
      <c r="P54" s="7">
        <v>225</v>
      </c>
      <c r="Q54" s="6">
        <f t="shared" si="31"/>
        <v>0.14399999999999999</v>
      </c>
      <c r="R54" s="6">
        <f t="shared" si="28"/>
        <v>0.25600000000000001</v>
      </c>
      <c r="S54" s="6">
        <f t="shared" si="28"/>
        <v>0.15200000000000002</v>
      </c>
      <c r="T54" s="31">
        <f t="shared" si="28"/>
        <v>8</v>
      </c>
      <c r="U54" s="31">
        <f t="shared" si="28"/>
        <v>-1.6</v>
      </c>
      <c r="V54" s="31">
        <f t="shared" si="28"/>
        <v>-11</v>
      </c>
      <c r="W54" s="6">
        <f t="shared" si="28"/>
        <v>-17.2</v>
      </c>
      <c r="X54" s="6">
        <f t="shared" si="28"/>
        <v>-33.200000000000003</v>
      </c>
      <c r="Y54" s="6">
        <f t="shared" si="28"/>
        <v>-16.600000000000001</v>
      </c>
      <c r="Z54" s="6">
        <f t="shared" si="29"/>
        <v>226</v>
      </c>
      <c r="AA54" s="7">
        <f t="shared" si="30"/>
        <v>-67</v>
      </c>
    </row>
    <row r="55" spans="1:27">
      <c r="A55" s="7">
        <v>263</v>
      </c>
      <c r="B55" s="7">
        <v>262</v>
      </c>
      <c r="C55" s="7">
        <v>261</v>
      </c>
      <c r="D55" s="7">
        <v>0.84</v>
      </c>
      <c r="E55" s="7">
        <v>1.49</v>
      </c>
      <c r="F55" s="7">
        <v>0.88</v>
      </c>
      <c r="G55" s="28">
        <v>55</v>
      </c>
      <c r="H55" s="28">
        <v>-10</v>
      </c>
      <c r="I55" s="28">
        <v>-72</v>
      </c>
      <c r="J55" s="7">
        <v>-115</v>
      </c>
      <c r="K55" s="7">
        <v>-224</v>
      </c>
      <c r="L55" s="7">
        <v>-112</v>
      </c>
      <c r="N55" s="7">
        <v>263</v>
      </c>
      <c r="O55" s="7">
        <v>262</v>
      </c>
      <c r="P55" s="7">
        <v>261</v>
      </c>
      <c r="Q55" s="6">
        <f t="shared" si="31"/>
        <v>0.16800000000000001</v>
      </c>
      <c r="R55" s="6">
        <f t="shared" si="28"/>
        <v>0.29799999999999999</v>
      </c>
      <c r="S55" s="6">
        <f t="shared" si="28"/>
        <v>0.17600000000000002</v>
      </c>
      <c r="T55" s="31">
        <f t="shared" si="28"/>
        <v>11</v>
      </c>
      <c r="U55" s="31">
        <f t="shared" si="28"/>
        <v>-2</v>
      </c>
      <c r="V55" s="31">
        <f t="shared" si="28"/>
        <v>-14.4</v>
      </c>
      <c r="W55" s="6">
        <f t="shared" si="28"/>
        <v>-23</v>
      </c>
      <c r="X55" s="6">
        <f t="shared" si="28"/>
        <v>-44.800000000000004</v>
      </c>
      <c r="Y55" s="6">
        <f t="shared" si="28"/>
        <v>-22.400000000000002</v>
      </c>
      <c r="Z55" s="6">
        <f t="shared" si="29"/>
        <v>262</v>
      </c>
      <c r="AA55" s="7">
        <f t="shared" si="30"/>
        <v>-90.200000000000017</v>
      </c>
    </row>
    <row r="56" spans="1:27">
      <c r="A56" s="7">
        <v>293</v>
      </c>
      <c r="B56" s="7">
        <v>292</v>
      </c>
      <c r="C56" s="7">
        <v>291</v>
      </c>
      <c r="D56" s="7">
        <v>0.94</v>
      </c>
      <c r="E56" s="7">
        <v>1.66</v>
      </c>
      <c r="F56" s="7">
        <v>0.99</v>
      </c>
      <c r="G56" s="28">
        <v>70</v>
      </c>
      <c r="H56" s="28">
        <v>-10</v>
      </c>
      <c r="I56" s="28">
        <v>-89</v>
      </c>
      <c r="J56" s="7">
        <v>-143</v>
      </c>
      <c r="K56" s="7">
        <v>-278</v>
      </c>
      <c r="L56" s="7">
        <v>-141</v>
      </c>
      <c r="N56" s="7">
        <v>293</v>
      </c>
      <c r="O56" s="7">
        <v>292</v>
      </c>
      <c r="P56" s="7">
        <v>291</v>
      </c>
      <c r="Q56" s="6">
        <f t="shared" si="31"/>
        <v>0.188</v>
      </c>
      <c r="R56" s="6">
        <f t="shared" si="28"/>
        <v>0.33200000000000002</v>
      </c>
      <c r="S56" s="6">
        <f t="shared" si="28"/>
        <v>0.19800000000000001</v>
      </c>
      <c r="T56" s="31">
        <f t="shared" si="28"/>
        <v>14</v>
      </c>
      <c r="U56" s="31">
        <f t="shared" si="28"/>
        <v>-2</v>
      </c>
      <c r="V56" s="31">
        <f t="shared" si="28"/>
        <v>-17.8</v>
      </c>
      <c r="W56" s="6">
        <f t="shared" si="28"/>
        <v>-28.6</v>
      </c>
      <c r="X56" s="6">
        <f t="shared" si="28"/>
        <v>-55.6</v>
      </c>
      <c r="Y56" s="6">
        <f t="shared" si="28"/>
        <v>-28.200000000000003</v>
      </c>
      <c r="Z56" s="6">
        <f t="shared" si="29"/>
        <v>292</v>
      </c>
      <c r="AA56" s="7">
        <f t="shared" si="30"/>
        <v>-112.4</v>
      </c>
    </row>
    <row r="57" spans="1:27">
      <c r="A57" s="7">
        <v>312</v>
      </c>
      <c r="B57" s="7">
        <v>311</v>
      </c>
      <c r="C57" s="7">
        <v>310</v>
      </c>
      <c r="D57" s="7">
        <v>1</v>
      </c>
      <c r="E57" s="7">
        <v>1.77</v>
      </c>
      <c r="F57" s="7">
        <v>1.05</v>
      </c>
      <c r="G57" s="28">
        <v>79</v>
      </c>
      <c r="H57" s="28">
        <v>-11</v>
      </c>
      <c r="I57" s="28">
        <v>-100</v>
      </c>
      <c r="J57" s="7">
        <v>-162</v>
      </c>
      <c r="K57" s="7">
        <v>-317</v>
      </c>
      <c r="L57" s="7">
        <v>-159</v>
      </c>
      <c r="N57" s="7">
        <v>312</v>
      </c>
      <c r="O57" s="7">
        <v>311</v>
      </c>
      <c r="P57" s="7">
        <v>310</v>
      </c>
      <c r="Q57" s="6">
        <f t="shared" si="31"/>
        <v>0.2</v>
      </c>
      <c r="R57" s="6">
        <f t="shared" si="28"/>
        <v>0.35400000000000004</v>
      </c>
      <c r="S57" s="6">
        <f t="shared" si="28"/>
        <v>0.21000000000000002</v>
      </c>
      <c r="T57" s="31">
        <f t="shared" si="28"/>
        <v>15.8</v>
      </c>
      <c r="U57" s="31">
        <f t="shared" si="28"/>
        <v>-2.2000000000000002</v>
      </c>
      <c r="V57" s="31">
        <f t="shared" si="28"/>
        <v>-20</v>
      </c>
      <c r="W57" s="6">
        <f t="shared" si="28"/>
        <v>-32.4</v>
      </c>
      <c r="X57" s="6">
        <f t="shared" si="28"/>
        <v>-63.400000000000006</v>
      </c>
      <c r="Y57" s="6">
        <f t="shared" si="28"/>
        <v>-31.8</v>
      </c>
      <c r="Z57" s="6">
        <f t="shared" si="29"/>
        <v>311</v>
      </c>
      <c r="AA57" s="7">
        <f t="shared" si="30"/>
        <v>-127.60000000000001</v>
      </c>
    </row>
    <row r="58" spans="1:27">
      <c r="A58" s="7">
        <v>340</v>
      </c>
      <c r="B58" s="7">
        <v>340</v>
      </c>
      <c r="C58" s="7">
        <v>338</v>
      </c>
      <c r="D58" s="7">
        <v>1.0900000000000001</v>
      </c>
      <c r="E58" s="7">
        <v>1.93</v>
      </c>
      <c r="F58" s="7">
        <v>1.1399999999999999</v>
      </c>
      <c r="G58" s="28">
        <v>95</v>
      </c>
      <c r="H58" s="28">
        <v>-13</v>
      </c>
      <c r="I58" s="28">
        <v>-121</v>
      </c>
      <c r="J58" s="7">
        <v>-192</v>
      </c>
      <c r="K58" s="7">
        <v>-376</v>
      </c>
      <c r="L58" s="7">
        <v>-189</v>
      </c>
      <c r="N58" s="7">
        <v>340</v>
      </c>
      <c r="O58" s="7">
        <v>340</v>
      </c>
      <c r="P58" s="7">
        <v>338</v>
      </c>
      <c r="Q58" s="6">
        <f t="shared" si="31"/>
        <v>0.21800000000000003</v>
      </c>
      <c r="R58" s="6">
        <f t="shared" si="28"/>
        <v>0.38600000000000001</v>
      </c>
      <c r="S58" s="6">
        <f t="shared" si="28"/>
        <v>0.22799999999999998</v>
      </c>
      <c r="T58" s="31">
        <f t="shared" si="28"/>
        <v>19</v>
      </c>
      <c r="U58" s="31">
        <f t="shared" si="28"/>
        <v>-2.6</v>
      </c>
      <c r="V58" s="31">
        <f t="shared" si="28"/>
        <v>-24.200000000000003</v>
      </c>
      <c r="W58" s="6">
        <f t="shared" si="28"/>
        <v>-38.400000000000006</v>
      </c>
      <c r="X58" s="6">
        <f t="shared" si="28"/>
        <v>-75.2</v>
      </c>
      <c r="Y58" s="6">
        <f t="shared" si="28"/>
        <v>-37.800000000000004</v>
      </c>
      <c r="Z58" s="6">
        <f t="shared" si="29"/>
        <v>339.33333333333331</v>
      </c>
      <c r="AA58" s="7">
        <f t="shared" si="30"/>
        <v>-151.4</v>
      </c>
    </row>
    <row r="59" spans="1:27">
      <c r="A59" s="7">
        <v>367</v>
      </c>
      <c r="B59" s="7">
        <v>366</v>
      </c>
      <c r="C59" s="7">
        <v>364</v>
      </c>
      <c r="D59" s="7">
        <v>1.18</v>
      </c>
      <c r="E59" s="7">
        <v>2.09</v>
      </c>
      <c r="F59" s="7">
        <v>1.24</v>
      </c>
      <c r="G59" s="28">
        <v>111</v>
      </c>
      <c r="H59" s="28">
        <v>-14</v>
      </c>
      <c r="I59" s="28">
        <v>-140</v>
      </c>
      <c r="J59" s="7">
        <v>-224</v>
      </c>
      <c r="K59" s="7">
        <v>-441</v>
      </c>
      <c r="L59" s="7">
        <v>-222</v>
      </c>
      <c r="N59" s="7">
        <v>367</v>
      </c>
      <c r="O59" s="7">
        <v>366</v>
      </c>
      <c r="P59" s="7">
        <v>364</v>
      </c>
      <c r="Q59" s="6">
        <f t="shared" si="31"/>
        <v>0.23599999999999999</v>
      </c>
      <c r="R59" s="6">
        <f t="shared" si="28"/>
        <v>0.41799999999999998</v>
      </c>
      <c r="S59" s="6">
        <f t="shared" si="28"/>
        <v>0.248</v>
      </c>
      <c r="T59" s="31">
        <f t="shared" si="28"/>
        <v>22.200000000000003</v>
      </c>
      <c r="U59" s="31">
        <f t="shared" si="28"/>
        <v>-2.8000000000000003</v>
      </c>
      <c r="V59" s="31">
        <f t="shared" si="28"/>
        <v>-28</v>
      </c>
      <c r="W59" s="6">
        <f t="shared" si="28"/>
        <v>-44.800000000000004</v>
      </c>
      <c r="X59" s="6">
        <f t="shared" si="28"/>
        <v>-88.2</v>
      </c>
      <c r="Y59" s="6">
        <f t="shared" si="28"/>
        <v>-44.400000000000006</v>
      </c>
      <c r="Z59" s="6">
        <f t="shared" si="29"/>
        <v>365.66666666666669</v>
      </c>
      <c r="AA59" s="7">
        <f t="shared" si="30"/>
        <v>-177.4</v>
      </c>
    </row>
    <row r="60" spans="1:27">
      <c r="A60" s="7">
        <v>392</v>
      </c>
      <c r="B60" s="7">
        <v>391</v>
      </c>
      <c r="C60" s="7">
        <v>390</v>
      </c>
      <c r="D60" s="7">
        <v>1.26</v>
      </c>
      <c r="E60" s="7">
        <v>2.23</v>
      </c>
      <c r="F60" s="7">
        <v>1.32</v>
      </c>
      <c r="G60" s="28">
        <v>126</v>
      </c>
      <c r="H60" s="28">
        <v>-16</v>
      </c>
      <c r="I60" s="28">
        <v>-159</v>
      </c>
      <c r="J60" s="7">
        <v>-256</v>
      </c>
      <c r="K60" s="7">
        <v>-500</v>
      </c>
      <c r="L60" s="7">
        <v>-252</v>
      </c>
      <c r="N60" s="7">
        <v>392</v>
      </c>
      <c r="O60" s="7">
        <v>391</v>
      </c>
      <c r="P60" s="7">
        <v>390</v>
      </c>
      <c r="Q60" s="6">
        <f t="shared" si="31"/>
        <v>0.252</v>
      </c>
      <c r="R60" s="6">
        <f t="shared" si="28"/>
        <v>0.44600000000000001</v>
      </c>
      <c r="S60" s="6">
        <f t="shared" si="28"/>
        <v>0.26400000000000001</v>
      </c>
      <c r="T60" s="31">
        <f t="shared" si="28"/>
        <v>25.200000000000003</v>
      </c>
      <c r="U60" s="31">
        <f t="shared" si="28"/>
        <v>-3.2</v>
      </c>
      <c r="V60" s="31">
        <f t="shared" si="28"/>
        <v>-31.8</v>
      </c>
      <c r="W60" s="6">
        <f t="shared" si="28"/>
        <v>-51.2</v>
      </c>
      <c r="X60" s="6">
        <f t="shared" si="28"/>
        <v>-100</v>
      </c>
      <c r="Y60" s="6">
        <f t="shared" si="28"/>
        <v>-50.400000000000006</v>
      </c>
      <c r="Z60" s="6">
        <f t="shared" si="29"/>
        <v>391</v>
      </c>
      <c r="AA60" s="7">
        <f t="shared" si="30"/>
        <v>-201.6</v>
      </c>
    </row>
    <row r="61" spans="1:27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27">
      <c r="A62" s="17" t="s">
        <v>6</v>
      </c>
      <c r="B62" s="17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27">
      <c r="A63" s="1" t="s">
        <v>3</v>
      </c>
      <c r="B63" s="1">
        <v>400</v>
      </c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27">
      <c r="A64" s="1" t="s">
        <v>4</v>
      </c>
      <c r="B64" s="1">
        <f>646*(1/5)</f>
        <v>129.20000000000002</v>
      </c>
    </row>
    <row r="66" spans="1:2">
      <c r="A66" s="18" t="s">
        <v>7</v>
      </c>
      <c r="B66" s="19"/>
    </row>
    <row r="67" spans="1:2">
      <c r="A67" s="1" t="s">
        <v>3</v>
      </c>
      <c r="B67" s="1">
        <v>392</v>
      </c>
    </row>
    <row r="68" spans="1:2">
      <c r="A68" s="1" t="s">
        <v>4</v>
      </c>
      <c r="B68" s="1">
        <f>346*(1/5)</f>
        <v>69.2</v>
      </c>
    </row>
    <row r="72" spans="1:2">
      <c r="A72" s="1" t="s">
        <v>5</v>
      </c>
      <c r="B72" s="3">
        <f>1/5</f>
        <v>0.2</v>
      </c>
    </row>
    <row r="73" spans="1:2">
      <c r="A73" s="1" t="s">
        <v>8</v>
      </c>
      <c r="B73" s="1">
        <v>2</v>
      </c>
    </row>
    <row r="75" spans="1:2">
      <c r="A75" t="s">
        <v>9</v>
      </c>
      <c r="B75">
        <f>2*PI()*50*(B73*10^-6)*(392)^2</f>
        <v>96.549938704244397</v>
      </c>
    </row>
    <row r="76" spans="1:2">
      <c r="A76" t="s">
        <v>9</v>
      </c>
      <c r="B76">
        <f>(((B73*10^-6)*392^2)*SIN(0))+(((B73*10^-6)*392^2)*SIN(-120))+(((B73*10^-6)*392^2)*SIN(120))</f>
        <v>0</v>
      </c>
    </row>
  </sheetData>
  <mergeCells count="8">
    <mergeCell ref="A3:L3"/>
    <mergeCell ref="Q3:AA3"/>
    <mergeCell ref="A62:B62"/>
    <mergeCell ref="A66:B66"/>
    <mergeCell ref="A26:L26"/>
    <mergeCell ref="A44:L44"/>
    <mergeCell ref="Q26:AA26"/>
    <mergeCell ref="Q44:AA44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kompenzace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</dc:creator>
  <cp:lastModifiedBy>Kasi</cp:lastModifiedBy>
  <dcterms:created xsi:type="dcterms:W3CDTF">2016-03-19T09:14:16Z</dcterms:created>
  <dcterms:modified xsi:type="dcterms:W3CDTF">2016-03-29T20:18:57Z</dcterms:modified>
</cp:coreProperties>
</file>