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23550" windowHeight="9870"/>
  </bookViews>
  <sheets>
    <sheet name="trafo_tabulka" sheetId="1" r:id="rId1"/>
  </sheets>
  <calcPr calcId="124519"/>
</workbook>
</file>

<file path=xl/calcChain.xml><?xml version="1.0" encoding="utf-8"?>
<calcChain xmlns="http://schemas.openxmlformats.org/spreadsheetml/2006/main">
  <c r="B37" i="1"/>
  <c r="AJ14"/>
  <c r="AJ15"/>
  <c r="AL12"/>
  <c r="AL13"/>
  <c r="AJ20"/>
  <c r="AJ16"/>
  <c r="AJ17"/>
  <c r="AJ18"/>
  <c r="AJ19"/>
  <c r="AJ21"/>
  <c r="AJ22"/>
  <c r="AJ23"/>
  <c r="AJ24"/>
  <c r="AJ25"/>
  <c r="AJ26"/>
  <c r="AJ27"/>
  <c r="AJ28"/>
  <c r="AJ29"/>
  <c r="AJ30"/>
  <c r="AJ31"/>
  <c r="AJ32"/>
  <c r="AJ33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2"/>
  <c r="AH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2"/>
  <c r="AG33"/>
  <c r="AG3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2"/>
  <c r="Y3"/>
  <c r="AF3" s="1"/>
  <c r="Z3"/>
  <c r="AA3"/>
  <c r="Y4"/>
  <c r="Z4"/>
  <c r="AF4" s="1"/>
  <c r="AA4"/>
  <c r="Y5"/>
  <c r="Z5"/>
  <c r="AA5"/>
  <c r="Y6"/>
  <c r="Z6"/>
  <c r="AA6"/>
  <c r="Y7"/>
  <c r="AF7" s="1"/>
  <c r="Z7"/>
  <c r="AA7"/>
  <c r="Y8"/>
  <c r="Z8"/>
  <c r="AF8" s="1"/>
  <c r="AA8"/>
  <c r="Y9"/>
  <c r="Z9"/>
  <c r="AA9"/>
  <c r="Y10"/>
  <c r="Z10"/>
  <c r="AA10"/>
  <c r="Y11"/>
  <c r="AF11" s="1"/>
  <c r="Z11"/>
  <c r="AA11"/>
  <c r="Y12"/>
  <c r="Z12"/>
  <c r="AF12" s="1"/>
  <c r="AA12"/>
  <c r="Y13"/>
  <c r="Z13"/>
  <c r="AA13"/>
  <c r="Y14"/>
  <c r="Z14"/>
  <c r="AA14"/>
  <c r="Y15"/>
  <c r="AF15" s="1"/>
  <c r="Z15"/>
  <c r="AA15"/>
  <c r="Y16"/>
  <c r="Z16"/>
  <c r="AF16" s="1"/>
  <c r="AA16"/>
  <c r="Y17"/>
  <c r="Z17"/>
  <c r="AA17"/>
  <c r="Y18"/>
  <c r="Z18"/>
  <c r="AA18"/>
  <c r="Y19"/>
  <c r="AF19" s="1"/>
  <c r="Z19"/>
  <c r="AA19"/>
  <c r="Y20"/>
  <c r="Z20"/>
  <c r="AF20" s="1"/>
  <c r="AA20"/>
  <c r="Y21"/>
  <c r="Z21"/>
  <c r="AA21"/>
  <c r="Y22"/>
  <c r="AF22" s="1"/>
  <c r="Z22"/>
  <c r="AA22"/>
  <c r="Y23"/>
  <c r="AF23" s="1"/>
  <c r="Z23"/>
  <c r="AA23"/>
  <c r="Y24"/>
  <c r="Z24"/>
  <c r="AF24" s="1"/>
  <c r="AA24"/>
  <c r="Y25"/>
  <c r="Z25"/>
  <c r="AA25"/>
  <c r="Y26"/>
  <c r="Z26"/>
  <c r="AA26"/>
  <c r="Y27"/>
  <c r="AF27" s="1"/>
  <c r="Z27"/>
  <c r="AA27"/>
  <c r="Y28"/>
  <c r="Z28"/>
  <c r="AF28" s="1"/>
  <c r="AA28"/>
  <c r="Y29"/>
  <c r="Z29"/>
  <c r="AA29"/>
  <c r="Y30"/>
  <c r="Z30"/>
  <c r="AA30"/>
  <c r="Y31"/>
  <c r="AF31" s="1"/>
  <c r="Z31"/>
  <c r="AA31"/>
  <c r="Y32"/>
  <c r="Z32"/>
  <c r="AF32" s="1"/>
  <c r="AA32"/>
  <c r="Y33"/>
  <c r="Z33"/>
  <c r="AA33"/>
  <c r="Z2"/>
  <c r="AA2"/>
  <c r="Y2"/>
  <c r="AC2"/>
  <c r="AF5"/>
  <c r="AF6"/>
  <c r="AF9"/>
  <c r="AF10"/>
  <c r="AF13"/>
  <c r="AF14"/>
  <c r="AF17"/>
  <c r="AF18"/>
  <c r="AF21"/>
  <c r="AF25"/>
  <c r="AF26"/>
  <c r="AF29"/>
  <c r="AF30"/>
  <c r="AF33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2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2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E44"/>
  <c r="E42"/>
  <c r="E43"/>
  <c r="E41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2"/>
  <c r="S2"/>
  <c r="T2"/>
  <c r="V2"/>
  <c r="W2"/>
  <c r="X2"/>
  <c r="S3"/>
  <c r="T3"/>
  <c r="V3"/>
  <c r="W3"/>
  <c r="X3"/>
  <c r="S4"/>
  <c r="T4"/>
  <c r="V4"/>
  <c r="W4"/>
  <c r="X4"/>
  <c r="S5"/>
  <c r="T5"/>
  <c r="V5"/>
  <c r="W5"/>
  <c r="X5"/>
  <c r="S6"/>
  <c r="T6"/>
  <c r="V6"/>
  <c r="W6"/>
  <c r="X6"/>
  <c r="S7"/>
  <c r="T7"/>
  <c r="V7"/>
  <c r="W7"/>
  <c r="X7"/>
  <c r="S8"/>
  <c r="T8"/>
  <c r="V8"/>
  <c r="W8"/>
  <c r="X8"/>
  <c r="S9"/>
  <c r="T9"/>
  <c r="V9"/>
  <c r="W9"/>
  <c r="X9"/>
  <c r="S10"/>
  <c r="T10"/>
  <c r="V10"/>
  <c r="W10"/>
  <c r="X10"/>
  <c r="S11"/>
  <c r="T11"/>
  <c r="V11"/>
  <c r="W11"/>
  <c r="X11"/>
  <c r="S12"/>
  <c r="T12"/>
  <c r="V12"/>
  <c r="W12"/>
  <c r="X12"/>
  <c r="S13"/>
  <c r="T13"/>
  <c r="V13"/>
  <c r="W13"/>
  <c r="X13"/>
  <c r="S14"/>
  <c r="T14"/>
  <c r="V14"/>
  <c r="W14"/>
  <c r="X14"/>
  <c r="S15"/>
  <c r="T15"/>
  <c r="V15"/>
  <c r="W15"/>
  <c r="X15"/>
  <c r="S16"/>
  <c r="T16"/>
  <c r="V16"/>
  <c r="W16"/>
  <c r="X16"/>
  <c r="S17"/>
  <c r="T17"/>
  <c r="V17"/>
  <c r="W17"/>
  <c r="X17"/>
  <c r="S18"/>
  <c r="T18"/>
  <c r="V18"/>
  <c r="W18"/>
  <c r="X18"/>
  <c r="S19"/>
  <c r="T19"/>
  <c r="V19"/>
  <c r="W19"/>
  <c r="X19"/>
  <c r="S20"/>
  <c r="T20"/>
  <c r="V20"/>
  <c r="W20"/>
  <c r="X20"/>
  <c r="S21"/>
  <c r="T21"/>
  <c r="V21"/>
  <c r="W21"/>
  <c r="X21"/>
  <c r="S22"/>
  <c r="T22"/>
  <c r="V22"/>
  <c r="W22"/>
  <c r="X22"/>
  <c r="S23"/>
  <c r="T23"/>
  <c r="V23"/>
  <c r="W23"/>
  <c r="X23"/>
  <c r="S24"/>
  <c r="T24"/>
  <c r="V24"/>
  <c r="W24"/>
  <c r="X24"/>
  <c r="S25"/>
  <c r="T25"/>
  <c r="V25"/>
  <c r="W25"/>
  <c r="X25"/>
  <c r="S26"/>
  <c r="T26"/>
  <c r="V26"/>
  <c r="W26"/>
  <c r="X26"/>
  <c r="S27"/>
  <c r="T27"/>
  <c r="V27"/>
  <c r="W27"/>
  <c r="X27"/>
  <c r="S28"/>
  <c r="T28"/>
  <c r="V28"/>
  <c r="W28"/>
  <c r="X28"/>
  <c r="S29"/>
  <c r="T29"/>
  <c r="V29"/>
  <c r="W29"/>
  <c r="X29"/>
  <c r="S30"/>
  <c r="T30"/>
  <c r="V30"/>
  <c r="W30"/>
  <c r="X30"/>
  <c r="S31"/>
  <c r="T31"/>
  <c r="V31"/>
  <c r="W31"/>
  <c r="X31"/>
  <c r="S32"/>
  <c r="T32"/>
  <c r="V32"/>
  <c r="W32"/>
  <c r="X32"/>
  <c r="S33"/>
  <c r="T33"/>
  <c r="V33"/>
  <c r="W33"/>
  <c r="X33"/>
  <c r="R3"/>
  <c r="U3" s="1"/>
  <c r="R4"/>
  <c r="U4" s="1"/>
  <c r="R5"/>
  <c r="U5" s="1"/>
  <c r="R6"/>
  <c r="U6" s="1"/>
  <c r="R7"/>
  <c r="U7" s="1"/>
  <c r="R8"/>
  <c r="U8" s="1"/>
  <c r="R9"/>
  <c r="U9" s="1"/>
  <c r="R10"/>
  <c r="U10" s="1"/>
  <c r="R11"/>
  <c r="U11" s="1"/>
  <c r="R12"/>
  <c r="U12" s="1"/>
  <c r="R13"/>
  <c r="U13" s="1"/>
  <c r="R14"/>
  <c r="U14" s="1"/>
  <c r="R15"/>
  <c r="U15" s="1"/>
  <c r="R16"/>
  <c r="U16" s="1"/>
  <c r="R17"/>
  <c r="U17" s="1"/>
  <c r="R18"/>
  <c r="U18" s="1"/>
  <c r="R19"/>
  <c r="U19" s="1"/>
  <c r="R20"/>
  <c r="U20" s="1"/>
  <c r="R21"/>
  <c r="U21" s="1"/>
  <c r="R22"/>
  <c r="U22" s="1"/>
  <c r="R23"/>
  <c r="U23" s="1"/>
  <c r="R24"/>
  <c r="U24" s="1"/>
  <c r="R25"/>
  <c r="U25" s="1"/>
  <c r="R26"/>
  <c r="U26" s="1"/>
  <c r="R27"/>
  <c r="U27" s="1"/>
  <c r="R28"/>
  <c r="U28" s="1"/>
  <c r="R29"/>
  <c r="U29" s="1"/>
  <c r="R30"/>
  <c r="U30" s="1"/>
  <c r="R31"/>
  <c r="U31" s="1"/>
  <c r="R32"/>
  <c r="U32" s="1"/>
  <c r="R33"/>
  <c r="U33" s="1"/>
  <c r="R2"/>
  <c r="U2" s="1"/>
  <c r="E39"/>
  <c r="AF2" l="1"/>
</calcChain>
</file>

<file path=xl/sharedStrings.xml><?xml version="1.0" encoding="utf-8"?>
<sst xmlns="http://schemas.openxmlformats.org/spreadsheetml/2006/main" count="46" uniqueCount="46">
  <si>
    <t>L1-L2 U [V]</t>
  </si>
  <si>
    <t>L2-L3 U [V]</t>
  </si>
  <si>
    <t>L3-L1 U [V]</t>
  </si>
  <si>
    <t>U1 [V]</t>
  </si>
  <si>
    <t>U2 [V]</t>
  </si>
  <si>
    <t>Ua [V]</t>
  </si>
  <si>
    <t>Ub [V]</t>
  </si>
  <si>
    <t>Uc [V]</t>
  </si>
  <si>
    <t>k [-]</t>
  </si>
  <si>
    <t>I [A]</t>
  </si>
  <si>
    <t>Převod</t>
  </si>
  <si>
    <t>Ra</t>
  </si>
  <si>
    <t>Rb</t>
  </si>
  <si>
    <t>Rc</t>
  </si>
  <si>
    <t>R_prům</t>
  </si>
  <si>
    <t>cos(fi)3</t>
  </si>
  <si>
    <r>
      <t>P</t>
    </r>
    <r>
      <rPr>
        <b/>
        <vertAlign val="subscript"/>
        <sz val="11"/>
        <color theme="1"/>
        <rFont val="Calibri"/>
        <family val="2"/>
        <charset val="238"/>
        <scheme val="minor"/>
      </rPr>
      <t xml:space="preserve">L2 </t>
    </r>
    <r>
      <rPr>
        <b/>
        <sz val="11"/>
        <color theme="1"/>
        <rFont val="Calibri"/>
        <family val="2"/>
        <charset val="238"/>
        <scheme val="minor"/>
      </rPr>
      <t>[W]</t>
    </r>
  </si>
  <si>
    <r>
      <t>U</t>
    </r>
    <r>
      <rPr>
        <b/>
        <vertAlign val="subscript"/>
        <sz val="11"/>
        <color theme="1"/>
        <rFont val="Calibri"/>
        <family val="2"/>
        <charset val="238"/>
        <scheme val="minor"/>
      </rPr>
      <t xml:space="preserve">L1-L2 </t>
    </r>
    <r>
      <rPr>
        <b/>
        <sz val="11"/>
        <color theme="1"/>
        <rFont val="Calibri"/>
        <family val="2"/>
        <charset val="238"/>
        <scheme val="minor"/>
      </rPr>
      <t>[V]</t>
    </r>
  </si>
  <si>
    <r>
      <t>U</t>
    </r>
    <r>
      <rPr>
        <b/>
        <vertAlign val="subscript"/>
        <sz val="11"/>
        <color theme="1"/>
        <rFont val="Calibri"/>
        <family val="2"/>
        <charset val="238"/>
        <scheme val="minor"/>
      </rPr>
      <t xml:space="preserve">L2-L3 </t>
    </r>
    <r>
      <rPr>
        <b/>
        <sz val="11"/>
        <color theme="1"/>
        <rFont val="Calibri"/>
        <family val="2"/>
        <charset val="238"/>
        <scheme val="minor"/>
      </rPr>
      <t>[V]</t>
    </r>
  </si>
  <si>
    <r>
      <t>U</t>
    </r>
    <r>
      <rPr>
        <b/>
        <vertAlign val="subscript"/>
        <sz val="11"/>
        <color theme="1"/>
        <rFont val="Calibri"/>
        <family val="2"/>
        <charset val="238"/>
        <scheme val="minor"/>
      </rPr>
      <t xml:space="preserve">L3-L1 </t>
    </r>
    <r>
      <rPr>
        <b/>
        <sz val="11"/>
        <color theme="1"/>
        <rFont val="Calibri"/>
        <family val="2"/>
        <charset val="238"/>
        <scheme val="minor"/>
      </rPr>
      <t>[V]</t>
    </r>
  </si>
  <si>
    <r>
      <t>I</t>
    </r>
    <r>
      <rPr>
        <b/>
        <vertAlign val="subscript"/>
        <sz val="11"/>
        <color theme="1"/>
        <rFont val="Calibri"/>
        <family val="2"/>
        <charset val="238"/>
        <scheme val="minor"/>
      </rPr>
      <t xml:space="preserve">L1 </t>
    </r>
    <r>
      <rPr>
        <b/>
        <sz val="11"/>
        <color theme="1"/>
        <rFont val="Calibri"/>
        <family val="2"/>
        <charset val="238"/>
        <scheme val="minor"/>
      </rPr>
      <t>[A]</t>
    </r>
  </si>
  <si>
    <r>
      <t>I</t>
    </r>
    <r>
      <rPr>
        <b/>
        <vertAlign val="subscript"/>
        <sz val="11"/>
        <color theme="1"/>
        <rFont val="Calibri"/>
        <family val="2"/>
        <charset val="238"/>
        <scheme val="minor"/>
      </rPr>
      <t xml:space="preserve">L2 </t>
    </r>
    <r>
      <rPr>
        <b/>
        <sz val="11"/>
        <color theme="1"/>
        <rFont val="Calibri"/>
        <family val="2"/>
        <charset val="238"/>
        <scheme val="minor"/>
      </rPr>
      <t>[A]</t>
    </r>
  </si>
  <si>
    <r>
      <t>I</t>
    </r>
    <r>
      <rPr>
        <b/>
        <vertAlign val="subscript"/>
        <sz val="11"/>
        <color theme="1"/>
        <rFont val="Calibri"/>
        <family val="2"/>
        <charset val="238"/>
        <scheme val="minor"/>
      </rPr>
      <t xml:space="preserve">L3 </t>
    </r>
    <r>
      <rPr>
        <b/>
        <sz val="11"/>
        <color theme="1"/>
        <rFont val="Calibri"/>
        <family val="2"/>
        <charset val="238"/>
        <scheme val="minor"/>
      </rPr>
      <t>[A]</t>
    </r>
  </si>
  <si>
    <r>
      <t>P</t>
    </r>
    <r>
      <rPr>
        <b/>
        <vertAlign val="subscript"/>
        <sz val="11"/>
        <color theme="1"/>
        <rFont val="Calibri"/>
        <family val="2"/>
        <charset val="238"/>
        <scheme val="minor"/>
      </rPr>
      <t xml:space="preserve">L1 </t>
    </r>
    <r>
      <rPr>
        <b/>
        <sz val="11"/>
        <color theme="1"/>
        <rFont val="Calibri"/>
        <family val="2"/>
        <charset val="238"/>
        <scheme val="minor"/>
      </rPr>
      <t>[W]</t>
    </r>
  </si>
  <si>
    <r>
      <t>P</t>
    </r>
    <r>
      <rPr>
        <b/>
        <vertAlign val="subscript"/>
        <sz val="11"/>
        <color theme="1"/>
        <rFont val="Calibri"/>
        <family val="2"/>
        <charset val="238"/>
        <scheme val="minor"/>
      </rPr>
      <t xml:space="preserve">L3 </t>
    </r>
    <r>
      <rPr>
        <b/>
        <sz val="11"/>
        <color theme="1"/>
        <rFont val="Calibri"/>
        <family val="2"/>
        <charset val="238"/>
        <scheme val="minor"/>
      </rPr>
      <t>[W]</t>
    </r>
  </si>
  <si>
    <r>
      <t>Q</t>
    </r>
    <r>
      <rPr>
        <b/>
        <vertAlign val="subscript"/>
        <sz val="11"/>
        <color theme="1"/>
        <rFont val="Calibri"/>
        <family val="2"/>
        <charset val="238"/>
        <scheme val="minor"/>
      </rPr>
      <t xml:space="preserve">L1 </t>
    </r>
    <r>
      <rPr>
        <b/>
        <sz val="11"/>
        <color theme="1"/>
        <rFont val="Calibri"/>
        <family val="2"/>
        <charset val="238"/>
        <scheme val="minor"/>
      </rPr>
      <t>[Var]</t>
    </r>
  </si>
  <si>
    <r>
      <t>Q</t>
    </r>
    <r>
      <rPr>
        <b/>
        <vertAlign val="subscript"/>
        <sz val="11"/>
        <color theme="1"/>
        <rFont val="Calibri"/>
        <family val="2"/>
        <charset val="238"/>
        <scheme val="minor"/>
      </rPr>
      <t xml:space="preserve">L3 </t>
    </r>
    <r>
      <rPr>
        <b/>
        <sz val="11"/>
        <color theme="1"/>
        <rFont val="Calibri"/>
        <family val="2"/>
        <charset val="238"/>
        <scheme val="minor"/>
      </rPr>
      <t>[Var]</t>
    </r>
  </si>
  <si>
    <r>
      <t>Q</t>
    </r>
    <r>
      <rPr>
        <b/>
        <vertAlign val="subscript"/>
        <sz val="11"/>
        <color theme="1"/>
        <rFont val="Calibri"/>
        <family val="2"/>
        <charset val="238"/>
        <scheme val="minor"/>
      </rPr>
      <t xml:space="preserve">L2 </t>
    </r>
    <r>
      <rPr>
        <b/>
        <sz val="11"/>
        <color theme="1"/>
        <rFont val="Calibri"/>
        <family val="2"/>
        <charset val="238"/>
        <scheme val="minor"/>
      </rPr>
      <t>[Var]</t>
    </r>
  </si>
  <si>
    <r>
      <t>I</t>
    </r>
    <r>
      <rPr>
        <b/>
        <vertAlign val="subscript"/>
        <sz val="11"/>
        <color theme="1"/>
        <rFont val="Calibri"/>
        <family val="2"/>
        <charset val="238"/>
        <scheme val="minor"/>
      </rPr>
      <t xml:space="preserve">L1_s </t>
    </r>
    <r>
      <rPr>
        <b/>
        <sz val="11"/>
        <color theme="1"/>
        <rFont val="Calibri"/>
        <family val="2"/>
        <charset val="238"/>
        <scheme val="minor"/>
      </rPr>
      <t>[A]</t>
    </r>
  </si>
  <si>
    <r>
      <t>I</t>
    </r>
    <r>
      <rPr>
        <b/>
        <vertAlign val="subscript"/>
        <sz val="11"/>
        <color theme="1"/>
        <rFont val="Calibri"/>
        <family val="2"/>
        <charset val="238"/>
        <scheme val="minor"/>
      </rPr>
      <t xml:space="preserve">L2_s </t>
    </r>
    <r>
      <rPr>
        <b/>
        <sz val="11"/>
        <color theme="1"/>
        <rFont val="Calibri"/>
        <family val="2"/>
        <charset val="238"/>
        <scheme val="minor"/>
      </rPr>
      <t>[A]</t>
    </r>
  </si>
  <si>
    <r>
      <t>I</t>
    </r>
    <r>
      <rPr>
        <b/>
        <vertAlign val="subscript"/>
        <sz val="11"/>
        <color theme="1"/>
        <rFont val="Calibri"/>
        <family val="2"/>
        <charset val="238"/>
        <scheme val="minor"/>
      </rPr>
      <t xml:space="preserve">L3_s </t>
    </r>
    <r>
      <rPr>
        <b/>
        <sz val="11"/>
        <color theme="1"/>
        <rFont val="Calibri"/>
        <family val="2"/>
        <charset val="238"/>
        <scheme val="minor"/>
      </rPr>
      <t>[A]</t>
    </r>
  </si>
  <si>
    <r>
      <t>U</t>
    </r>
    <r>
      <rPr>
        <b/>
        <vertAlign val="subscript"/>
        <sz val="11"/>
        <color theme="1"/>
        <rFont val="Calibri"/>
        <family val="2"/>
        <charset val="238"/>
        <scheme val="minor"/>
      </rPr>
      <t>0</t>
    </r>
  </si>
  <si>
    <r>
      <t>I</t>
    </r>
    <r>
      <rPr>
        <b/>
        <vertAlign val="subscript"/>
        <sz val="11"/>
        <color theme="1"/>
        <rFont val="Calibri"/>
        <family val="2"/>
        <charset val="238"/>
        <scheme val="minor"/>
      </rPr>
      <t>0</t>
    </r>
  </si>
  <si>
    <r>
      <t>∆P</t>
    </r>
    <r>
      <rPr>
        <b/>
        <vertAlign val="subscript"/>
        <sz val="11"/>
        <color theme="1"/>
        <rFont val="Calibri"/>
        <family val="2"/>
        <charset val="238"/>
        <scheme val="minor"/>
      </rPr>
      <t>0</t>
    </r>
    <r>
      <rPr>
        <b/>
        <sz val="11"/>
        <color theme="1"/>
        <rFont val="Calibri"/>
        <family val="2"/>
        <charset val="238"/>
        <scheme val="minor"/>
      </rPr>
      <t xml:space="preserve"> [W]</t>
    </r>
  </si>
  <si>
    <r>
      <t>∆P</t>
    </r>
    <r>
      <rPr>
        <b/>
        <vertAlign val="subscript"/>
        <sz val="11"/>
        <color theme="1"/>
        <rFont val="Calibri"/>
        <family val="2"/>
        <charset val="238"/>
        <scheme val="minor"/>
      </rPr>
      <t>J</t>
    </r>
    <r>
      <rPr>
        <b/>
        <sz val="11"/>
        <color theme="1"/>
        <rFont val="Calibri"/>
        <family val="2"/>
        <charset val="238"/>
        <scheme val="minor"/>
      </rPr>
      <t xml:space="preserve"> [W]</t>
    </r>
  </si>
  <si>
    <r>
      <t>∆P</t>
    </r>
    <r>
      <rPr>
        <b/>
        <vertAlign val="subscript"/>
        <sz val="11"/>
        <color theme="1"/>
        <rFont val="Calibri"/>
        <family val="2"/>
        <charset val="238"/>
        <scheme val="minor"/>
      </rPr>
      <t xml:space="preserve">FE </t>
    </r>
    <r>
      <rPr>
        <b/>
        <sz val="11"/>
        <color theme="1"/>
        <rFont val="Calibri"/>
        <family val="2"/>
        <charset val="238"/>
        <scheme val="minor"/>
      </rPr>
      <t>[W]</t>
    </r>
  </si>
  <si>
    <r>
      <t>cos(ϕ</t>
    </r>
    <r>
      <rPr>
        <b/>
        <vertAlign val="subscript"/>
        <sz val="11"/>
        <color theme="1"/>
        <rFont val="Calibri"/>
        <family val="2"/>
        <charset val="238"/>
        <scheme val="minor"/>
      </rPr>
      <t>0</t>
    </r>
    <r>
      <rPr>
        <b/>
        <sz val="11"/>
        <color theme="1"/>
        <rFont val="Calibri"/>
        <family val="2"/>
        <charset val="238"/>
        <scheme val="minor"/>
      </rPr>
      <t>)</t>
    </r>
    <r>
      <rPr>
        <b/>
        <vertAlign val="subscript"/>
        <sz val="11"/>
        <color theme="1"/>
        <rFont val="Calibri"/>
        <family val="2"/>
        <charset val="238"/>
        <scheme val="minor"/>
      </rPr>
      <t>1</t>
    </r>
  </si>
  <si>
    <r>
      <t>cos(ϕ</t>
    </r>
    <r>
      <rPr>
        <b/>
        <vertAlign val="subscript"/>
        <sz val="11"/>
        <color theme="1"/>
        <rFont val="Calibri"/>
        <family val="2"/>
        <charset val="238"/>
        <scheme val="minor"/>
      </rPr>
      <t>0</t>
    </r>
    <r>
      <rPr>
        <b/>
        <sz val="11"/>
        <color theme="1"/>
        <rFont val="Calibri"/>
        <family val="2"/>
        <charset val="238"/>
        <scheme val="minor"/>
      </rPr>
      <t>)2</t>
    </r>
  </si>
  <si>
    <r>
      <t>cos(ϕ</t>
    </r>
    <r>
      <rPr>
        <b/>
        <vertAlign val="subscript"/>
        <sz val="11"/>
        <color theme="1"/>
        <rFont val="Calibri"/>
        <family val="2"/>
        <charset val="238"/>
        <scheme val="minor"/>
      </rPr>
      <t>0</t>
    </r>
    <r>
      <rPr>
        <b/>
        <sz val="11"/>
        <color theme="1"/>
        <rFont val="Calibri"/>
        <family val="2"/>
        <charset val="238"/>
        <scheme val="minor"/>
      </rPr>
      <t>)</t>
    </r>
  </si>
  <si>
    <r>
      <t>Q</t>
    </r>
    <r>
      <rPr>
        <b/>
        <vertAlign val="subscript"/>
        <sz val="11"/>
        <color theme="1"/>
        <rFont val="Calibri"/>
        <family val="2"/>
        <charset val="238"/>
        <scheme val="minor"/>
      </rPr>
      <t>L1_s</t>
    </r>
  </si>
  <si>
    <r>
      <t>Q</t>
    </r>
    <r>
      <rPr>
        <b/>
        <vertAlign val="subscript"/>
        <sz val="11"/>
        <color theme="1"/>
        <rFont val="Calibri"/>
        <family val="2"/>
        <charset val="238"/>
        <scheme val="minor"/>
      </rPr>
      <t>L2_s</t>
    </r>
  </si>
  <si>
    <r>
      <t>Q</t>
    </r>
    <r>
      <rPr>
        <b/>
        <vertAlign val="subscript"/>
        <sz val="11"/>
        <color theme="1"/>
        <rFont val="Calibri"/>
        <family val="2"/>
        <charset val="238"/>
        <scheme val="minor"/>
      </rPr>
      <t>L3_s</t>
    </r>
  </si>
  <si>
    <r>
      <t>Q</t>
    </r>
    <r>
      <rPr>
        <b/>
        <vertAlign val="subscript"/>
        <sz val="11"/>
        <color theme="1"/>
        <rFont val="Calibri"/>
        <family val="2"/>
        <charset val="238"/>
        <scheme val="minor"/>
      </rPr>
      <t>TR</t>
    </r>
  </si>
  <si>
    <r>
      <t>P</t>
    </r>
    <r>
      <rPr>
        <b/>
        <vertAlign val="subscript"/>
        <sz val="11"/>
        <color theme="1"/>
        <rFont val="Calibri"/>
        <family val="2"/>
        <charset val="238"/>
        <scheme val="minor"/>
      </rPr>
      <t>L1_s</t>
    </r>
  </si>
  <si>
    <r>
      <t>P</t>
    </r>
    <r>
      <rPr>
        <b/>
        <vertAlign val="subscript"/>
        <sz val="11"/>
        <color theme="1"/>
        <rFont val="Calibri"/>
        <family val="2"/>
        <charset val="238"/>
        <scheme val="minor"/>
      </rPr>
      <t>L2_s</t>
    </r>
  </si>
  <si>
    <r>
      <t>P</t>
    </r>
    <r>
      <rPr>
        <b/>
        <vertAlign val="subscript"/>
        <sz val="11"/>
        <color theme="1"/>
        <rFont val="Calibri"/>
        <family val="2"/>
        <charset val="238"/>
        <scheme val="minor"/>
      </rPr>
      <t>L3_s</t>
    </r>
  </si>
</sst>
</file>

<file path=xl/styles.xml><?xml version="1.0" encoding="utf-8"?>
<styleSheet xmlns="http://schemas.openxmlformats.org/spreadsheetml/2006/main">
  <numFmts count="1">
    <numFmt numFmtId="164" formatCode="0.000"/>
  </numFmts>
  <fonts count="20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3"/>
      <name val="Calibri"/>
      <family val="2"/>
      <charset val="238"/>
      <scheme val="minor"/>
    </font>
    <font>
      <b/>
      <vertAlign val="subscript"/>
      <sz val="11"/>
      <color theme="1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10" xfId="0" applyBorder="1"/>
    <xf numFmtId="0" fontId="16" fillId="0" borderId="10" xfId="0" applyFont="1" applyBorder="1"/>
    <xf numFmtId="0" fontId="0" fillId="0" borderId="11" xfId="0" applyFill="1" applyBorder="1"/>
    <xf numFmtId="0" fontId="0" fillId="0" borderId="10" xfId="0" applyNumberFormat="1" applyBorder="1"/>
    <xf numFmtId="164" fontId="0" fillId="0" borderId="10" xfId="0" applyNumberFormat="1" applyBorder="1"/>
    <xf numFmtId="0" fontId="0" fillId="0" borderId="0" xfId="0" applyBorder="1"/>
    <xf numFmtId="0" fontId="18" fillId="0" borderId="10" xfId="0" applyFont="1" applyBorder="1"/>
    <xf numFmtId="0" fontId="18" fillId="0" borderId="10" xfId="0" applyFont="1" applyFill="1" applyBorder="1"/>
    <xf numFmtId="0" fontId="0" fillId="33" borderId="0" xfId="0" applyFill="1"/>
    <xf numFmtId="2" fontId="0" fillId="0" borderId="10" xfId="0" applyNumberFormat="1" applyBorder="1"/>
    <xf numFmtId="2" fontId="0" fillId="34" borderId="10" xfId="0" applyNumberForma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0" xfId="0" applyFont="1" applyFill="1" applyBorder="1"/>
    <xf numFmtId="2" fontId="16" fillId="0" borderId="10" xfId="0" applyNumberFormat="1" applyFont="1" applyFill="1" applyBorder="1" applyAlignment="1">
      <alignment horizontal="center"/>
    </xf>
    <xf numFmtId="2" fontId="16" fillId="0" borderId="10" xfId="0" applyNumberFormat="1" applyFont="1" applyBorder="1" applyAlignment="1">
      <alignment horizontal="center"/>
    </xf>
    <xf numFmtId="2" fontId="0" fillId="0" borderId="10" xfId="0" applyNumberFormat="1" applyFont="1" applyBorder="1" applyAlignment="1">
      <alignment horizontal="center"/>
    </xf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U</a:t>
            </a:r>
            <a:r>
              <a:rPr lang="cs-CZ" baseline="-25000"/>
              <a:t>0</a:t>
            </a:r>
            <a:r>
              <a:rPr lang="cs-CZ"/>
              <a:t>=f(I</a:t>
            </a:r>
            <a:r>
              <a:rPr lang="cs-CZ" baseline="-25000"/>
              <a:t>0</a:t>
            </a:r>
            <a:r>
              <a:rPr lang="cs-CZ"/>
              <a:t>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</c:marker>
          <c:trendline>
            <c:spPr>
              <a:ln w="31750">
                <a:solidFill>
                  <a:schemeClr val="accent1"/>
                </a:solidFill>
              </a:ln>
            </c:spPr>
            <c:trendlineType val="poly"/>
            <c:order val="6"/>
          </c:trendline>
          <c:xVal>
            <c:numRef>
              <c:f>trafo_tabulka!$U$2:$U$33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2.6666666666666666E-3</c:v>
                </c:pt>
                <c:pt idx="3">
                  <c:v>2.6666666666666666E-3</c:v>
                </c:pt>
                <c:pt idx="4">
                  <c:v>2.6666666666666666E-3</c:v>
                </c:pt>
                <c:pt idx="5">
                  <c:v>2.6666666666666666E-3</c:v>
                </c:pt>
                <c:pt idx="6">
                  <c:v>6.6666666666666671E-3</c:v>
                </c:pt>
                <c:pt idx="7">
                  <c:v>6.6666666666666671E-3</c:v>
                </c:pt>
                <c:pt idx="8">
                  <c:v>6.6666666666666671E-3</c:v>
                </c:pt>
                <c:pt idx="9">
                  <c:v>9.3333333333333341E-3</c:v>
                </c:pt>
                <c:pt idx="10">
                  <c:v>9.3333333333333341E-3</c:v>
                </c:pt>
                <c:pt idx="11">
                  <c:v>9.3333333333333341E-3</c:v>
                </c:pt>
                <c:pt idx="12">
                  <c:v>1.0666666666666666E-2</c:v>
                </c:pt>
                <c:pt idx="13">
                  <c:v>1.3333333333333334E-2</c:v>
                </c:pt>
                <c:pt idx="14">
                  <c:v>1.3333333333333334E-2</c:v>
                </c:pt>
                <c:pt idx="15">
                  <c:v>1.7333333333333336E-2</c:v>
                </c:pt>
                <c:pt idx="16">
                  <c:v>1.7333333333333336E-2</c:v>
                </c:pt>
                <c:pt idx="17">
                  <c:v>1.7333333333333336E-2</c:v>
                </c:pt>
                <c:pt idx="18">
                  <c:v>0.02</c:v>
                </c:pt>
                <c:pt idx="19">
                  <c:v>2.2666666666666668E-2</c:v>
                </c:pt>
                <c:pt idx="20">
                  <c:v>2.4000000000000004E-2</c:v>
                </c:pt>
                <c:pt idx="21">
                  <c:v>2.8000000000000001E-2</c:v>
                </c:pt>
                <c:pt idx="22">
                  <c:v>3.0666666666666665E-2</c:v>
                </c:pt>
                <c:pt idx="23">
                  <c:v>3.4666666666666672E-2</c:v>
                </c:pt>
                <c:pt idx="24">
                  <c:v>3.7333333333333336E-2</c:v>
                </c:pt>
                <c:pt idx="25">
                  <c:v>4.133333333333334E-2</c:v>
                </c:pt>
                <c:pt idx="26">
                  <c:v>4.5333333333333337E-2</c:v>
                </c:pt>
                <c:pt idx="27">
                  <c:v>4.933333333333334E-2</c:v>
                </c:pt>
                <c:pt idx="28">
                  <c:v>5.3333333333333337E-2</c:v>
                </c:pt>
                <c:pt idx="29">
                  <c:v>5.8666666666666673E-2</c:v>
                </c:pt>
                <c:pt idx="30">
                  <c:v>5.8666666666666673E-2</c:v>
                </c:pt>
                <c:pt idx="31">
                  <c:v>6.4000000000000001E-2</c:v>
                </c:pt>
              </c:numCache>
            </c:numRef>
          </c:xVal>
          <c:yVal>
            <c:numRef>
              <c:f>trafo_tabulka!$Q$2:$Q$33</c:f>
              <c:numCache>
                <c:formatCode>0.00</c:formatCode>
                <c:ptCount val="32"/>
                <c:pt idx="0">
                  <c:v>2</c:v>
                </c:pt>
                <c:pt idx="1">
                  <c:v>6.666666666666667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  <c:pt idx="5">
                  <c:v>17.666666666666668</c:v>
                </c:pt>
                <c:pt idx="6">
                  <c:v>24</c:v>
                </c:pt>
                <c:pt idx="7">
                  <c:v>29</c:v>
                </c:pt>
                <c:pt idx="8">
                  <c:v>36.666666666666664</c:v>
                </c:pt>
                <c:pt idx="9">
                  <c:v>43</c:v>
                </c:pt>
                <c:pt idx="10">
                  <c:v>49.333333333333336</c:v>
                </c:pt>
                <c:pt idx="11">
                  <c:v>55.333333333333336</c:v>
                </c:pt>
                <c:pt idx="12">
                  <c:v>66</c:v>
                </c:pt>
                <c:pt idx="13">
                  <c:v>70</c:v>
                </c:pt>
                <c:pt idx="14">
                  <c:v>88</c:v>
                </c:pt>
                <c:pt idx="15">
                  <c:v>101.33333333333333</c:v>
                </c:pt>
                <c:pt idx="16">
                  <c:v>109.66666666666667</c:v>
                </c:pt>
                <c:pt idx="17">
                  <c:v>119</c:v>
                </c:pt>
                <c:pt idx="18">
                  <c:v>130.66666666666666</c:v>
                </c:pt>
                <c:pt idx="19">
                  <c:v>145.33333333333334</c:v>
                </c:pt>
                <c:pt idx="20">
                  <c:v>159</c:v>
                </c:pt>
                <c:pt idx="21">
                  <c:v>177</c:v>
                </c:pt>
                <c:pt idx="22">
                  <c:v>190</c:v>
                </c:pt>
                <c:pt idx="23">
                  <c:v>205.33333333333334</c:v>
                </c:pt>
                <c:pt idx="24">
                  <c:v>219</c:v>
                </c:pt>
                <c:pt idx="25">
                  <c:v>230</c:v>
                </c:pt>
                <c:pt idx="26">
                  <c:v>242</c:v>
                </c:pt>
                <c:pt idx="27">
                  <c:v>253</c:v>
                </c:pt>
                <c:pt idx="28">
                  <c:v>261.33333333333331</c:v>
                </c:pt>
                <c:pt idx="29">
                  <c:v>270</c:v>
                </c:pt>
                <c:pt idx="30">
                  <c:v>270</c:v>
                </c:pt>
                <c:pt idx="31">
                  <c:v>278.66666666666669</c:v>
                </c:pt>
              </c:numCache>
            </c:numRef>
          </c:yVal>
        </c:ser>
        <c:axId val="66443136"/>
        <c:axId val="66448000"/>
      </c:scatterChart>
      <c:valAx>
        <c:axId val="66443136"/>
        <c:scaling>
          <c:orientation val="minMax"/>
          <c:max val="7.0000000000000021E-2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I</a:t>
                </a:r>
                <a:r>
                  <a:rPr lang="cs-CZ" baseline="-25000"/>
                  <a:t>0</a:t>
                </a:r>
                <a:r>
                  <a:rPr lang="cs-CZ"/>
                  <a:t> [A]</a:t>
                </a:r>
              </a:p>
            </c:rich>
          </c:tx>
          <c:layout/>
        </c:title>
        <c:numFmt formatCode="0.00" sourceLinked="1"/>
        <c:tickLblPos val="nextTo"/>
        <c:crossAx val="66448000"/>
        <c:crosses val="autoZero"/>
        <c:crossBetween val="midCat"/>
      </c:valAx>
      <c:valAx>
        <c:axId val="664480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U</a:t>
                </a:r>
                <a:r>
                  <a:rPr lang="cs-CZ" baseline="-25000"/>
                  <a:t>0</a:t>
                </a:r>
                <a:r>
                  <a:rPr lang="cs-CZ" baseline="0"/>
                  <a:t> [V]</a:t>
                </a:r>
                <a:endParaRPr lang="cs-CZ"/>
              </a:p>
            </c:rich>
          </c:tx>
          <c:layout/>
        </c:title>
        <c:numFmt formatCode="0.00" sourceLinked="1"/>
        <c:tickLblPos val="nextTo"/>
        <c:crossAx val="66443136"/>
        <c:crosses val="autoZero"/>
        <c:crossBetween val="midCat"/>
      </c:valAx>
    </c:plotArea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 b="1"/>
              <a:t>∆P=f(</a:t>
            </a:r>
            <a:r>
              <a:rPr lang="cs-CZ" sz="1800" b="1" i="0" u="none" strike="noStrike" baseline="0"/>
              <a:t>U</a:t>
            </a:r>
            <a:r>
              <a:rPr lang="cs-CZ" sz="1800" b="1" i="0" u="none" strike="noStrike" baseline="-25000"/>
              <a:t>0</a:t>
            </a:r>
            <a:r>
              <a:rPr lang="cs-CZ" sz="1800" b="1" i="0" u="none" strike="noStrike" baseline="0"/>
              <a:t>)</a:t>
            </a:r>
            <a:endParaRPr lang="cs-CZ" b="1" baseline="0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trafo_tabulka!$AC$1</c:f>
              <c:strCache>
                <c:ptCount val="1"/>
                <c:pt idx="0">
                  <c:v>∆P0 [W]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</c:marker>
          <c:xVal>
            <c:numRef>
              <c:f>trafo_tabulka!$Q$2:$Q$33</c:f>
              <c:numCache>
                <c:formatCode>0.00</c:formatCode>
                <c:ptCount val="32"/>
                <c:pt idx="0">
                  <c:v>2</c:v>
                </c:pt>
                <c:pt idx="1">
                  <c:v>6.666666666666667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  <c:pt idx="5">
                  <c:v>17.666666666666668</c:v>
                </c:pt>
                <c:pt idx="6">
                  <c:v>24</c:v>
                </c:pt>
                <c:pt idx="7">
                  <c:v>29</c:v>
                </c:pt>
                <c:pt idx="8">
                  <c:v>36.666666666666664</c:v>
                </c:pt>
                <c:pt idx="9">
                  <c:v>43</c:v>
                </c:pt>
                <c:pt idx="10">
                  <c:v>49.333333333333336</c:v>
                </c:pt>
                <c:pt idx="11">
                  <c:v>55.333333333333336</c:v>
                </c:pt>
                <c:pt idx="12">
                  <c:v>66</c:v>
                </c:pt>
                <c:pt idx="13">
                  <c:v>70</c:v>
                </c:pt>
                <c:pt idx="14">
                  <c:v>88</c:v>
                </c:pt>
                <c:pt idx="15">
                  <c:v>101.33333333333333</c:v>
                </c:pt>
                <c:pt idx="16">
                  <c:v>109.66666666666667</c:v>
                </c:pt>
                <c:pt idx="17">
                  <c:v>119</c:v>
                </c:pt>
                <c:pt idx="18">
                  <c:v>130.66666666666666</c:v>
                </c:pt>
                <c:pt idx="19">
                  <c:v>145.33333333333334</c:v>
                </c:pt>
                <c:pt idx="20">
                  <c:v>159</c:v>
                </c:pt>
                <c:pt idx="21">
                  <c:v>177</c:v>
                </c:pt>
                <c:pt idx="22">
                  <c:v>190</c:v>
                </c:pt>
                <c:pt idx="23">
                  <c:v>205.33333333333334</c:v>
                </c:pt>
                <c:pt idx="24">
                  <c:v>219</c:v>
                </c:pt>
                <c:pt idx="25">
                  <c:v>230</c:v>
                </c:pt>
                <c:pt idx="26">
                  <c:v>242</c:v>
                </c:pt>
                <c:pt idx="27">
                  <c:v>253</c:v>
                </c:pt>
                <c:pt idx="28">
                  <c:v>261.33333333333331</c:v>
                </c:pt>
                <c:pt idx="29">
                  <c:v>270</c:v>
                </c:pt>
                <c:pt idx="30">
                  <c:v>270</c:v>
                </c:pt>
                <c:pt idx="31">
                  <c:v>278.66666666666669</c:v>
                </c:pt>
              </c:numCache>
            </c:numRef>
          </c:xVal>
          <c:yVal>
            <c:numRef>
              <c:f>trafo_tabulka!$AC$2:$AC$33</c:f>
              <c:numCache>
                <c:formatCode>0.000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1.2000000000000002</c:v>
                </c:pt>
                <c:pt idx="12">
                  <c:v>1.2000000000000002</c:v>
                </c:pt>
                <c:pt idx="13">
                  <c:v>1.6</c:v>
                </c:pt>
                <c:pt idx="14">
                  <c:v>1.6</c:v>
                </c:pt>
                <c:pt idx="15">
                  <c:v>2.8</c:v>
                </c:pt>
                <c:pt idx="16">
                  <c:v>2.8</c:v>
                </c:pt>
                <c:pt idx="17">
                  <c:v>3.2</c:v>
                </c:pt>
                <c:pt idx="18">
                  <c:v>3.6000000000000005</c:v>
                </c:pt>
                <c:pt idx="19">
                  <c:v>4.4000000000000004</c:v>
                </c:pt>
                <c:pt idx="20">
                  <c:v>5.2000000000000011</c:v>
                </c:pt>
                <c:pt idx="21">
                  <c:v>6</c:v>
                </c:pt>
                <c:pt idx="22">
                  <c:v>7.2</c:v>
                </c:pt>
                <c:pt idx="23">
                  <c:v>8.4</c:v>
                </c:pt>
                <c:pt idx="24">
                  <c:v>9.2000000000000011</c:v>
                </c:pt>
                <c:pt idx="25">
                  <c:v>10.000000000000002</c:v>
                </c:pt>
                <c:pt idx="26">
                  <c:v>11.200000000000001</c:v>
                </c:pt>
                <c:pt idx="27">
                  <c:v>12.399999999999999</c:v>
                </c:pt>
                <c:pt idx="28">
                  <c:v>13.2</c:v>
                </c:pt>
                <c:pt idx="29">
                  <c:v>14</c:v>
                </c:pt>
                <c:pt idx="30">
                  <c:v>14.4</c:v>
                </c:pt>
                <c:pt idx="31">
                  <c:v>15.6</c:v>
                </c:pt>
              </c:numCache>
            </c:numRef>
          </c:yVal>
        </c:ser>
        <c:ser>
          <c:idx val="1"/>
          <c:order val="1"/>
          <c:tx>
            <c:strRef>
              <c:f>trafo_tabulka!$AD$1</c:f>
              <c:strCache>
                <c:ptCount val="1"/>
                <c:pt idx="0">
                  <c:v>∆PJ [W]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</c:marker>
          <c:trendline>
            <c:spPr>
              <a:ln w="31750">
                <a:solidFill>
                  <a:schemeClr val="accent2"/>
                </a:solidFill>
              </a:ln>
            </c:spPr>
            <c:trendlineType val="linear"/>
          </c:trendline>
          <c:xVal>
            <c:numRef>
              <c:f>trafo_tabulka!$Q$2:$Q$33</c:f>
              <c:numCache>
                <c:formatCode>0.00</c:formatCode>
                <c:ptCount val="32"/>
                <c:pt idx="0">
                  <c:v>2</c:v>
                </c:pt>
                <c:pt idx="1">
                  <c:v>6.666666666666667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  <c:pt idx="5">
                  <c:v>17.666666666666668</c:v>
                </c:pt>
                <c:pt idx="6">
                  <c:v>24</c:v>
                </c:pt>
                <c:pt idx="7">
                  <c:v>29</c:v>
                </c:pt>
                <c:pt idx="8">
                  <c:v>36.666666666666664</c:v>
                </c:pt>
                <c:pt idx="9">
                  <c:v>43</c:v>
                </c:pt>
                <c:pt idx="10">
                  <c:v>49.333333333333336</c:v>
                </c:pt>
                <c:pt idx="11">
                  <c:v>55.333333333333336</c:v>
                </c:pt>
                <c:pt idx="12">
                  <c:v>66</c:v>
                </c:pt>
                <c:pt idx="13">
                  <c:v>70</c:v>
                </c:pt>
                <c:pt idx="14">
                  <c:v>88</c:v>
                </c:pt>
                <c:pt idx="15">
                  <c:v>101.33333333333333</c:v>
                </c:pt>
                <c:pt idx="16">
                  <c:v>109.66666666666667</c:v>
                </c:pt>
                <c:pt idx="17">
                  <c:v>119</c:v>
                </c:pt>
                <c:pt idx="18">
                  <c:v>130.66666666666666</c:v>
                </c:pt>
                <c:pt idx="19">
                  <c:v>145.33333333333334</c:v>
                </c:pt>
                <c:pt idx="20">
                  <c:v>159</c:v>
                </c:pt>
                <c:pt idx="21">
                  <c:v>177</c:v>
                </c:pt>
                <c:pt idx="22">
                  <c:v>190</c:v>
                </c:pt>
                <c:pt idx="23">
                  <c:v>205.33333333333334</c:v>
                </c:pt>
                <c:pt idx="24">
                  <c:v>219</c:v>
                </c:pt>
                <c:pt idx="25">
                  <c:v>230</c:v>
                </c:pt>
                <c:pt idx="26">
                  <c:v>242</c:v>
                </c:pt>
                <c:pt idx="27">
                  <c:v>253</c:v>
                </c:pt>
                <c:pt idx="28">
                  <c:v>261.33333333333331</c:v>
                </c:pt>
                <c:pt idx="29">
                  <c:v>270</c:v>
                </c:pt>
                <c:pt idx="30">
                  <c:v>270</c:v>
                </c:pt>
                <c:pt idx="31">
                  <c:v>278.66666666666669</c:v>
                </c:pt>
              </c:numCache>
            </c:numRef>
          </c:xVal>
          <c:yVal>
            <c:numRef>
              <c:f>trafo_tabulka!$AD$2:$AD$33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6.9333333333333329E-5</c:v>
                </c:pt>
                <c:pt idx="3">
                  <c:v>6.9333333333333329E-5</c:v>
                </c:pt>
                <c:pt idx="4">
                  <c:v>6.9333333333333329E-5</c:v>
                </c:pt>
                <c:pt idx="5">
                  <c:v>6.9333333333333329E-5</c:v>
                </c:pt>
                <c:pt idx="6">
                  <c:v>4.3333333333333342E-4</c:v>
                </c:pt>
                <c:pt idx="7">
                  <c:v>4.3333333333333342E-4</c:v>
                </c:pt>
                <c:pt idx="8">
                  <c:v>4.3333333333333342E-4</c:v>
                </c:pt>
                <c:pt idx="9">
                  <c:v>8.4933333333333356E-4</c:v>
                </c:pt>
                <c:pt idx="10">
                  <c:v>8.4933333333333356E-4</c:v>
                </c:pt>
                <c:pt idx="11">
                  <c:v>8.4933333333333356E-4</c:v>
                </c:pt>
                <c:pt idx="12">
                  <c:v>1.1093333333333333E-3</c:v>
                </c:pt>
                <c:pt idx="13">
                  <c:v>1.7333333333333337E-3</c:v>
                </c:pt>
                <c:pt idx="14">
                  <c:v>1.7333333333333337E-3</c:v>
                </c:pt>
                <c:pt idx="15">
                  <c:v>2.9293333333333341E-3</c:v>
                </c:pt>
                <c:pt idx="16">
                  <c:v>2.9293333333333341E-3</c:v>
                </c:pt>
                <c:pt idx="17">
                  <c:v>2.9293333333333341E-3</c:v>
                </c:pt>
                <c:pt idx="18">
                  <c:v>3.9000000000000003E-3</c:v>
                </c:pt>
                <c:pt idx="19">
                  <c:v>5.0093333333333335E-3</c:v>
                </c:pt>
                <c:pt idx="20">
                  <c:v>5.6160000000000021E-3</c:v>
                </c:pt>
                <c:pt idx="21">
                  <c:v>7.6440000000000006E-3</c:v>
                </c:pt>
                <c:pt idx="22">
                  <c:v>9.1693333333333332E-3</c:v>
                </c:pt>
                <c:pt idx="23">
                  <c:v>1.1717333333333337E-2</c:v>
                </c:pt>
                <c:pt idx="24">
                  <c:v>1.3589333333333337E-2</c:v>
                </c:pt>
                <c:pt idx="25">
                  <c:v>1.6657333333333336E-2</c:v>
                </c:pt>
                <c:pt idx="26">
                  <c:v>2.0037333333333334E-2</c:v>
                </c:pt>
                <c:pt idx="27">
                  <c:v>2.3729333333333342E-2</c:v>
                </c:pt>
                <c:pt idx="28">
                  <c:v>2.7733333333333339E-2</c:v>
                </c:pt>
                <c:pt idx="29">
                  <c:v>3.3557333333333342E-2</c:v>
                </c:pt>
                <c:pt idx="30">
                  <c:v>3.3557333333333342E-2</c:v>
                </c:pt>
                <c:pt idx="31">
                  <c:v>3.9935999999999999E-2</c:v>
                </c:pt>
              </c:numCache>
            </c:numRef>
          </c:yVal>
        </c:ser>
        <c:ser>
          <c:idx val="2"/>
          <c:order val="2"/>
          <c:tx>
            <c:strRef>
              <c:f>trafo_tabulka!$AE$1</c:f>
              <c:strCache>
                <c:ptCount val="1"/>
                <c:pt idx="0">
                  <c:v>∆PFE [W]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</c:marker>
          <c:trendline>
            <c:spPr>
              <a:ln w="31750">
                <a:solidFill>
                  <a:schemeClr val="accent3">
                    <a:lumMod val="75000"/>
                  </a:schemeClr>
                </a:solidFill>
              </a:ln>
            </c:spPr>
            <c:trendlineType val="poly"/>
            <c:order val="3"/>
          </c:trendline>
          <c:trendline>
            <c:spPr>
              <a:ln w="31750">
                <a:solidFill>
                  <a:schemeClr val="accent1"/>
                </a:solidFill>
              </a:ln>
            </c:spPr>
            <c:trendlineType val="poly"/>
            <c:order val="3"/>
          </c:trendline>
          <c:xVal>
            <c:numRef>
              <c:f>trafo_tabulka!$Q$2:$Q$33</c:f>
              <c:numCache>
                <c:formatCode>0.00</c:formatCode>
                <c:ptCount val="32"/>
                <c:pt idx="0">
                  <c:v>2</c:v>
                </c:pt>
                <c:pt idx="1">
                  <c:v>6.666666666666667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  <c:pt idx="5">
                  <c:v>17.666666666666668</c:v>
                </c:pt>
                <c:pt idx="6">
                  <c:v>24</c:v>
                </c:pt>
                <c:pt idx="7">
                  <c:v>29</c:v>
                </c:pt>
                <c:pt idx="8">
                  <c:v>36.666666666666664</c:v>
                </c:pt>
                <c:pt idx="9">
                  <c:v>43</c:v>
                </c:pt>
                <c:pt idx="10">
                  <c:v>49.333333333333336</c:v>
                </c:pt>
                <c:pt idx="11">
                  <c:v>55.333333333333336</c:v>
                </c:pt>
                <c:pt idx="12">
                  <c:v>66</c:v>
                </c:pt>
                <c:pt idx="13">
                  <c:v>70</c:v>
                </c:pt>
                <c:pt idx="14">
                  <c:v>88</c:v>
                </c:pt>
                <c:pt idx="15">
                  <c:v>101.33333333333333</c:v>
                </c:pt>
                <c:pt idx="16">
                  <c:v>109.66666666666667</c:v>
                </c:pt>
                <c:pt idx="17">
                  <c:v>119</c:v>
                </c:pt>
                <c:pt idx="18">
                  <c:v>130.66666666666666</c:v>
                </c:pt>
                <c:pt idx="19">
                  <c:v>145.33333333333334</c:v>
                </c:pt>
                <c:pt idx="20">
                  <c:v>159</c:v>
                </c:pt>
                <c:pt idx="21">
                  <c:v>177</c:v>
                </c:pt>
                <c:pt idx="22">
                  <c:v>190</c:v>
                </c:pt>
                <c:pt idx="23">
                  <c:v>205.33333333333334</c:v>
                </c:pt>
                <c:pt idx="24">
                  <c:v>219</c:v>
                </c:pt>
                <c:pt idx="25">
                  <c:v>230</c:v>
                </c:pt>
                <c:pt idx="26">
                  <c:v>242</c:v>
                </c:pt>
                <c:pt idx="27">
                  <c:v>253</c:v>
                </c:pt>
                <c:pt idx="28">
                  <c:v>261.33333333333331</c:v>
                </c:pt>
                <c:pt idx="29">
                  <c:v>270</c:v>
                </c:pt>
                <c:pt idx="30">
                  <c:v>270</c:v>
                </c:pt>
                <c:pt idx="31">
                  <c:v>278.66666666666669</c:v>
                </c:pt>
              </c:numCache>
            </c:numRef>
          </c:xVal>
          <c:yVal>
            <c:numRef>
              <c:f>trafo_tabulka!$AE$2:$AE$33</c:f>
              <c:numCache>
                <c:formatCode>0.000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-6.9333333333333329E-5</c:v>
                </c:pt>
                <c:pt idx="3">
                  <c:v>-6.9333333333333329E-5</c:v>
                </c:pt>
                <c:pt idx="4">
                  <c:v>-6.9333333333333329E-5</c:v>
                </c:pt>
                <c:pt idx="5">
                  <c:v>-6.9333333333333329E-5</c:v>
                </c:pt>
                <c:pt idx="6">
                  <c:v>-4.3333333333333342E-4</c:v>
                </c:pt>
                <c:pt idx="7">
                  <c:v>-4.3333333333333342E-4</c:v>
                </c:pt>
                <c:pt idx="8">
                  <c:v>0.39956666666666668</c:v>
                </c:pt>
                <c:pt idx="9">
                  <c:v>0.39915066666666671</c:v>
                </c:pt>
                <c:pt idx="10">
                  <c:v>0.39915066666666671</c:v>
                </c:pt>
                <c:pt idx="11">
                  <c:v>1.1991506666666669</c:v>
                </c:pt>
                <c:pt idx="12">
                  <c:v>1.1988906666666668</c:v>
                </c:pt>
                <c:pt idx="13">
                  <c:v>1.5982666666666667</c:v>
                </c:pt>
                <c:pt idx="14">
                  <c:v>1.5982666666666667</c:v>
                </c:pt>
                <c:pt idx="15">
                  <c:v>2.7970706666666665</c:v>
                </c:pt>
                <c:pt idx="16">
                  <c:v>2.7970706666666665</c:v>
                </c:pt>
                <c:pt idx="17">
                  <c:v>3.1970706666666668</c:v>
                </c:pt>
                <c:pt idx="18">
                  <c:v>3.5961000000000007</c:v>
                </c:pt>
                <c:pt idx="19">
                  <c:v>4.3949906666666667</c:v>
                </c:pt>
                <c:pt idx="20">
                  <c:v>5.1943840000000012</c:v>
                </c:pt>
                <c:pt idx="21">
                  <c:v>5.992356</c:v>
                </c:pt>
                <c:pt idx="22">
                  <c:v>7.1908306666666668</c:v>
                </c:pt>
                <c:pt idx="23">
                  <c:v>8.388282666666667</c:v>
                </c:pt>
                <c:pt idx="24">
                  <c:v>9.1864106666666672</c:v>
                </c:pt>
                <c:pt idx="25">
                  <c:v>9.9833426666666689</c:v>
                </c:pt>
                <c:pt idx="26">
                  <c:v>11.179962666666668</c:v>
                </c:pt>
                <c:pt idx="27">
                  <c:v>12.376270666666665</c:v>
                </c:pt>
                <c:pt idx="28">
                  <c:v>13.172266666666665</c:v>
                </c:pt>
                <c:pt idx="29">
                  <c:v>13.966442666666667</c:v>
                </c:pt>
                <c:pt idx="30">
                  <c:v>14.366442666666668</c:v>
                </c:pt>
                <c:pt idx="31">
                  <c:v>15.560063999999999</c:v>
                </c:pt>
              </c:numCache>
            </c:numRef>
          </c:yVal>
        </c:ser>
        <c:axId val="76988800"/>
        <c:axId val="77000704"/>
      </c:scatterChart>
      <c:valAx>
        <c:axId val="7698880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U</a:t>
                </a:r>
                <a:r>
                  <a:rPr lang="cs-CZ" baseline="-25000"/>
                  <a:t>0</a:t>
                </a:r>
                <a:r>
                  <a:rPr lang="cs-CZ"/>
                  <a:t> [V]</a:t>
                </a:r>
              </a:p>
            </c:rich>
          </c:tx>
          <c:layout/>
        </c:title>
        <c:numFmt formatCode="0.00" sourceLinked="1"/>
        <c:tickLblPos val="nextTo"/>
        <c:crossAx val="77000704"/>
        <c:crosses val="autoZero"/>
        <c:crossBetween val="midCat"/>
      </c:valAx>
      <c:valAx>
        <c:axId val="77000704"/>
        <c:scaling>
          <c:orientation val="minMax"/>
          <c:max val="16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 sz="1000" b="1" i="0" u="none" strike="noStrike" baseline="0"/>
                  <a:t>∆</a:t>
                </a:r>
                <a:r>
                  <a:rPr lang="cs-CZ"/>
                  <a:t>P [W]</a:t>
                </a:r>
              </a:p>
            </c:rich>
          </c:tx>
          <c:layout/>
        </c:title>
        <c:numFmt formatCode="0.000" sourceLinked="1"/>
        <c:tickLblPos val="nextTo"/>
        <c:crossAx val="76988800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Q=f(U</a:t>
            </a:r>
            <a:r>
              <a:rPr lang="cs-CZ" baseline="-25000"/>
              <a:t>0</a:t>
            </a:r>
            <a:r>
              <a:rPr lang="cs-CZ"/>
              <a:t>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trafo_tabulka!$Y$1</c:f>
              <c:strCache>
                <c:ptCount val="1"/>
                <c:pt idx="0">
                  <c:v>QL1_s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</c:marker>
          <c:trendline>
            <c:spPr>
              <a:ln w="31750">
                <a:solidFill>
                  <a:schemeClr val="accent1"/>
                </a:solidFill>
              </a:ln>
            </c:spPr>
            <c:trendlineType val="poly"/>
            <c:order val="4"/>
          </c:trendline>
          <c:xVal>
            <c:numRef>
              <c:f>trafo_tabulka!$N$2:$N$33</c:f>
              <c:numCache>
                <c:formatCode>General</c:formatCode>
                <c:ptCount val="32"/>
                <c:pt idx="0">
                  <c:v>2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24</c:v>
                </c:pt>
                <c:pt idx="7">
                  <c:v>29</c:v>
                </c:pt>
                <c:pt idx="8">
                  <c:v>37</c:v>
                </c:pt>
                <c:pt idx="9">
                  <c:v>44</c:v>
                </c:pt>
                <c:pt idx="10">
                  <c:v>50</c:v>
                </c:pt>
                <c:pt idx="11">
                  <c:v>56</c:v>
                </c:pt>
                <c:pt idx="12">
                  <c:v>67</c:v>
                </c:pt>
                <c:pt idx="13">
                  <c:v>72</c:v>
                </c:pt>
                <c:pt idx="14">
                  <c:v>89</c:v>
                </c:pt>
                <c:pt idx="15">
                  <c:v>102</c:v>
                </c:pt>
                <c:pt idx="16">
                  <c:v>111</c:v>
                </c:pt>
                <c:pt idx="17">
                  <c:v>120</c:v>
                </c:pt>
                <c:pt idx="18">
                  <c:v>132</c:v>
                </c:pt>
                <c:pt idx="19">
                  <c:v>146</c:v>
                </c:pt>
                <c:pt idx="20">
                  <c:v>160</c:v>
                </c:pt>
                <c:pt idx="21">
                  <c:v>178</c:v>
                </c:pt>
                <c:pt idx="22">
                  <c:v>191</c:v>
                </c:pt>
                <c:pt idx="23">
                  <c:v>206</c:v>
                </c:pt>
                <c:pt idx="24">
                  <c:v>220</c:v>
                </c:pt>
                <c:pt idx="25">
                  <c:v>231</c:v>
                </c:pt>
                <c:pt idx="26">
                  <c:v>243</c:v>
                </c:pt>
                <c:pt idx="27">
                  <c:v>254</c:v>
                </c:pt>
                <c:pt idx="28">
                  <c:v>263</c:v>
                </c:pt>
                <c:pt idx="29">
                  <c:v>271</c:v>
                </c:pt>
                <c:pt idx="30">
                  <c:v>271</c:v>
                </c:pt>
                <c:pt idx="31">
                  <c:v>280</c:v>
                </c:pt>
              </c:numCache>
            </c:numRef>
          </c:xVal>
          <c:yVal>
            <c:numRef>
              <c:f>trafo_tabulka!$Y$2:$Y$33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-0.4</c:v>
                </c:pt>
                <c:pt idx="14">
                  <c:v>0</c:v>
                </c:pt>
                <c:pt idx="15">
                  <c:v>-0.4</c:v>
                </c:pt>
                <c:pt idx="16">
                  <c:v>-0.4</c:v>
                </c:pt>
                <c:pt idx="17">
                  <c:v>0</c:v>
                </c:pt>
                <c:pt idx="18">
                  <c:v>-0.8</c:v>
                </c:pt>
                <c:pt idx="19">
                  <c:v>-1.2000000000000002</c:v>
                </c:pt>
                <c:pt idx="20">
                  <c:v>-0.8</c:v>
                </c:pt>
                <c:pt idx="21">
                  <c:v>-1.6</c:v>
                </c:pt>
                <c:pt idx="22">
                  <c:v>-2</c:v>
                </c:pt>
                <c:pt idx="23">
                  <c:v>-2.8000000000000003</c:v>
                </c:pt>
                <c:pt idx="24">
                  <c:v>-3.6</c:v>
                </c:pt>
                <c:pt idx="25">
                  <c:v>-4</c:v>
                </c:pt>
                <c:pt idx="26">
                  <c:v>-4.8000000000000007</c:v>
                </c:pt>
                <c:pt idx="27">
                  <c:v>-5.6000000000000005</c:v>
                </c:pt>
                <c:pt idx="28">
                  <c:v>-6.4</c:v>
                </c:pt>
                <c:pt idx="29">
                  <c:v>-8</c:v>
                </c:pt>
                <c:pt idx="30">
                  <c:v>-8</c:v>
                </c:pt>
                <c:pt idx="31">
                  <c:v>-8.4</c:v>
                </c:pt>
              </c:numCache>
            </c:numRef>
          </c:yVal>
        </c:ser>
        <c:ser>
          <c:idx val="1"/>
          <c:order val="1"/>
          <c:tx>
            <c:strRef>
              <c:f>trafo_tabulka!$Z$1</c:f>
              <c:strCache>
                <c:ptCount val="1"/>
                <c:pt idx="0">
                  <c:v>QL2_s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</c:marker>
          <c:trendline>
            <c:spPr>
              <a:ln w="31750">
                <a:solidFill>
                  <a:schemeClr val="accent2"/>
                </a:solidFill>
              </a:ln>
            </c:spPr>
            <c:trendlineType val="poly"/>
            <c:order val="5"/>
          </c:trendline>
          <c:xVal>
            <c:numRef>
              <c:f>trafo_tabulka!$O$2:$O$33</c:f>
              <c:numCache>
                <c:formatCode>General</c:formatCode>
                <c:ptCount val="32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  <c:pt idx="5">
                  <c:v>17</c:v>
                </c:pt>
                <c:pt idx="6">
                  <c:v>24</c:v>
                </c:pt>
                <c:pt idx="7">
                  <c:v>29</c:v>
                </c:pt>
                <c:pt idx="8">
                  <c:v>36</c:v>
                </c:pt>
                <c:pt idx="9">
                  <c:v>42</c:v>
                </c:pt>
                <c:pt idx="10">
                  <c:v>49</c:v>
                </c:pt>
                <c:pt idx="11">
                  <c:v>55</c:v>
                </c:pt>
                <c:pt idx="12">
                  <c:v>65</c:v>
                </c:pt>
                <c:pt idx="13">
                  <c:v>64</c:v>
                </c:pt>
                <c:pt idx="14">
                  <c:v>87</c:v>
                </c:pt>
                <c:pt idx="15">
                  <c:v>101</c:v>
                </c:pt>
                <c:pt idx="16">
                  <c:v>109</c:v>
                </c:pt>
                <c:pt idx="17">
                  <c:v>118</c:v>
                </c:pt>
                <c:pt idx="18">
                  <c:v>130</c:v>
                </c:pt>
                <c:pt idx="19">
                  <c:v>145</c:v>
                </c:pt>
                <c:pt idx="20">
                  <c:v>158</c:v>
                </c:pt>
                <c:pt idx="21">
                  <c:v>177</c:v>
                </c:pt>
                <c:pt idx="22">
                  <c:v>190</c:v>
                </c:pt>
                <c:pt idx="23">
                  <c:v>205</c:v>
                </c:pt>
                <c:pt idx="24">
                  <c:v>219</c:v>
                </c:pt>
                <c:pt idx="25">
                  <c:v>230</c:v>
                </c:pt>
                <c:pt idx="26">
                  <c:v>242</c:v>
                </c:pt>
                <c:pt idx="27">
                  <c:v>253</c:v>
                </c:pt>
                <c:pt idx="28">
                  <c:v>261</c:v>
                </c:pt>
                <c:pt idx="29">
                  <c:v>270</c:v>
                </c:pt>
                <c:pt idx="30">
                  <c:v>270</c:v>
                </c:pt>
                <c:pt idx="31">
                  <c:v>279</c:v>
                </c:pt>
              </c:numCache>
            </c:numRef>
          </c:xVal>
          <c:yVal>
            <c:numRef>
              <c:f>trafo_tabulka!$Z$2:$Z$33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-0.4</c:v>
                </c:pt>
                <c:pt idx="16">
                  <c:v>-0.4</c:v>
                </c:pt>
                <c:pt idx="17">
                  <c:v>-0.4</c:v>
                </c:pt>
                <c:pt idx="18">
                  <c:v>0</c:v>
                </c:pt>
                <c:pt idx="19">
                  <c:v>-0.8</c:v>
                </c:pt>
                <c:pt idx="20">
                  <c:v>-0.8</c:v>
                </c:pt>
                <c:pt idx="21">
                  <c:v>-1.2000000000000002</c:v>
                </c:pt>
                <c:pt idx="22">
                  <c:v>-1.2000000000000002</c:v>
                </c:pt>
                <c:pt idx="23">
                  <c:v>-2</c:v>
                </c:pt>
                <c:pt idx="24">
                  <c:v>-2</c:v>
                </c:pt>
                <c:pt idx="25">
                  <c:v>-2.8000000000000003</c:v>
                </c:pt>
                <c:pt idx="26">
                  <c:v>-3.6</c:v>
                </c:pt>
                <c:pt idx="27">
                  <c:v>-4.4000000000000004</c:v>
                </c:pt>
                <c:pt idx="28">
                  <c:v>-5.2</c:v>
                </c:pt>
                <c:pt idx="29">
                  <c:v>-5.2</c:v>
                </c:pt>
                <c:pt idx="30">
                  <c:v>-5.2</c:v>
                </c:pt>
                <c:pt idx="31">
                  <c:v>-6.8000000000000007</c:v>
                </c:pt>
              </c:numCache>
            </c:numRef>
          </c:yVal>
        </c:ser>
        <c:ser>
          <c:idx val="2"/>
          <c:order val="2"/>
          <c:tx>
            <c:strRef>
              <c:f>trafo_tabulka!$AA$1</c:f>
              <c:strCache>
                <c:ptCount val="1"/>
                <c:pt idx="0">
                  <c:v>QL3_s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</c:marker>
          <c:trendline>
            <c:spPr>
              <a:ln w="31750">
                <a:solidFill>
                  <a:schemeClr val="accent3"/>
                </a:solidFill>
              </a:ln>
            </c:spPr>
            <c:trendlineType val="poly"/>
            <c:order val="4"/>
          </c:trendline>
          <c:xVal>
            <c:numRef>
              <c:f>trafo_tabulka!$P$2:$P$33</c:f>
              <c:numCache>
                <c:formatCode>General</c:formatCode>
                <c:ptCount val="32"/>
                <c:pt idx="0">
                  <c:v>2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24</c:v>
                </c:pt>
                <c:pt idx="7">
                  <c:v>29</c:v>
                </c:pt>
                <c:pt idx="8">
                  <c:v>37</c:v>
                </c:pt>
                <c:pt idx="9">
                  <c:v>43</c:v>
                </c:pt>
                <c:pt idx="10">
                  <c:v>49</c:v>
                </c:pt>
                <c:pt idx="11">
                  <c:v>55</c:v>
                </c:pt>
                <c:pt idx="12">
                  <c:v>66</c:v>
                </c:pt>
                <c:pt idx="13">
                  <c:v>74</c:v>
                </c:pt>
                <c:pt idx="14">
                  <c:v>88</c:v>
                </c:pt>
                <c:pt idx="15">
                  <c:v>101</c:v>
                </c:pt>
                <c:pt idx="16">
                  <c:v>109</c:v>
                </c:pt>
                <c:pt idx="17">
                  <c:v>119</c:v>
                </c:pt>
                <c:pt idx="18">
                  <c:v>130</c:v>
                </c:pt>
                <c:pt idx="19">
                  <c:v>145</c:v>
                </c:pt>
                <c:pt idx="20">
                  <c:v>159</c:v>
                </c:pt>
                <c:pt idx="21">
                  <c:v>176</c:v>
                </c:pt>
                <c:pt idx="22">
                  <c:v>189</c:v>
                </c:pt>
                <c:pt idx="23">
                  <c:v>205</c:v>
                </c:pt>
                <c:pt idx="24">
                  <c:v>218</c:v>
                </c:pt>
                <c:pt idx="25">
                  <c:v>229</c:v>
                </c:pt>
                <c:pt idx="26">
                  <c:v>241</c:v>
                </c:pt>
                <c:pt idx="27">
                  <c:v>252</c:v>
                </c:pt>
                <c:pt idx="28">
                  <c:v>260</c:v>
                </c:pt>
                <c:pt idx="29">
                  <c:v>269</c:v>
                </c:pt>
                <c:pt idx="30">
                  <c:v>269</c:v>
                </c:pt>
                <c:pt idx="31">
                  <c:v>277</c:v>
                </c:pt>
              </c:numCache>
            </c:numRef>
          </c:xVal>
          <c:yVal>
            <c:numRef>
              <c:f>trafo_tabulka!$AA$2:$AA$33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-0.4</c:v>
                </c:pt>
                <c:pt idx="10">
                  <c:v>-0.4</c:v>
                </c:pt>
                <c:pt idx="11">
                  <c:v>-0.4</c:v>
                </c:pt>
                <c:pt idx="12">
                  <c:v>-0.4</c:v>
                </c:pt>
                <c:pt idx="13">
                  <c:v>-0.4</c:v>
                </c:pt>
                <c:pt idx="14">
                  <c:v>-0.4</c:v>
                </c:pt>
                <c:pt idx="15">
                  <c:v>-0.8</c:v>
                </c:pt>
                <c:pt idx="16">
                  <c:v>-0.8</c:v>
                </c:pt>
                <c:pt idx="17">
                  <c:v>-1.2000000000000002</c:v>
                </c:pt>
                <c:pt idx="18">
                  <c:v>-1.6</c:v>
                </c:pt>
                <c:pt idx="19">
                  <c:v>-1.6</c:v>
                </c:pt>
                <c:pt idx="20">
                  <c:v>-2</c:v>
                </c:pt>
                <c:pt idx="21">
                  <c:v>-2.8000000000000003</c:v>
                </c:pt>
                <c:pt idx="22">
                  <c:v>-3.2</c:v>
                </c:pt>
                <c:pt idx="23">
                  <c:v>-4</c:v>
                </c:pt>
                <c:pt idx="24">
                  <c:v>-4.8000000000000007</c:v>
                </c:pt>
                <c:pt idx="25">
                  <c:v>-5.6000000000000005</c:v>
                </c:pt>
                <c:pt idx="26">
                  <c:v>-6.8000000000000007</c:v>
                </c:pt>
                <c:pt idx="27">
                  <c:v>-7.6000000000000005</c:v>
                </c:pt>
                <c:pt idx="28">
                  <c:v>-9.2000000000000011</c:v>
                </c:pt>
                <c:pt idx="29">
                  <c:v>-10</c:v>
                </c:pt>
                <c:pt idx="30">
                  <c:v>-10</c:v>
                </c:pt>
                <c:pt idx="31">
                  <c:v>-11.600000000000001</c:v>
                </c:pt>
              </c:numCache>
            </c:numRef>
          </c:yVal>
        </c:ser>
        <c:ser>
          <c:idx val="3"/>
          <c:order val="3"/>
          <c:tx>
            <c:strRef>
              <c:f>trafo_tabulka!$AF$1</c:f>
              <c:strCache>
                <c:ptCount val="1"/>
                <c:pt idx="0">
                  <c:v>QTR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</c:marker>
          <c:trendline>
            <c:spPr>
              <a:ln w="31750">
                <a:solidFill>
                  <a:schemeClr val="accent4"/>
                </a:solidFill>
              </a:ln>
            </c:spPr>
            <c:trendlineType val="poly"/>
            <c:order val="5"/>
          </c:trendline>
          <c:xVal>
            <c:numRef>
              <c:f>trafo_tabulka!$Q$2:$Q$33</c:f>
              <c:numCache>
                <c:formatCode>0.00</c:formatCode>
                <c:ptCount val="32"/>
                <c:pt idx="0">
                  <c:v>2</c:v>
                </c:pt>
                <c:pt idx="1">
                  <c:v>6.666666666666667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  <c:pt idx="5">
                  <c:v>17.666666666666668</c:v>
                </c:pt>
                <c:pt idx="6">
                  <c:v>24</c:v>
                </c:pt>
                <c:pt idx="7">
                  <c:v>29</c:v>
                </c:pt>
                <c:pt idx="8">
                  <c:v>36.666666666666664</c:v>
                </c:pt>
                <c:pt idx="9">
                  <c:v>43</c:v>
                </c:pt>
                <c:pt idx="10">
                  <c:v>49.333333333333336</c:v>
                </c:pt>
                <c:pt idx="11">
                  <c:v>55.333333333333336</c:v>
                </c:pt>
                <c:pt idx="12">
                  <c:v>66</c:v>
                </c:pt>
                <c:pt idx="13">
                  <c:v>70</c:v>
                </c:pt>
                <c:pt idx="14">
                  <c:v>88</c:v>
                </c:pt>
                <c:pt idx="15">
                  <c:v>101.33333333333333</c:v>
                </c:pt>
                <c:pt idx="16">
                  <c:v>109.66666666666667</c:v>
                </c:pt>
                <c:pt idx="17">
                  <c:v>119</c:v>
                </c:pt>
                <c:pt idx="18">
                  <c:v>130.66666666666666</c:v>
                </c:pt>
                <c:pt idx="19">
                  <c:v>145.33333333333334</c:v>
                </c:pt>
                <c:pt idx="20">
                  <c:v>159</c:v>
                </c:pt>
                <c:pt idx="21">
                  <c:v>177</c:v>
                </c:pt>
                <c:pt idx="22">
                  <c:v>190</c:v>
                </c:pt>
                <c:pt idx="23">
                  <c:v>205.33333333333334</c:v>
                </c:pt>
                <c:pt idx="24">
                  <c:v>219</c:v>
                </c:pt>
                <c:pt idx="25">
                  <c:v>230</c:v>
                </c:pt>
                <c:pt idx="26">
                  <c:v>242</c:v>
                </c:pt>
                <c:pt idx="27">
                  <c:v>253</c:v>
                </c:pt>
                <c:pt idx="28">
                  <c:v>261.33333333333331</c:v>
                </c:pt>
                <c:pt idx="29">
                  <c:v>270</c:v>
                </c:pt>
                <c:pt idx="30">
                  <c:v>270</c:v>
                </c:pt>
                <c:pt idx="31">
                  <c:v>278.66666666666669</c:v>
                </c:pt>
              </c:numCache>
            </c:numRef>
          </c:xVal>
          <c:yVal>
            <c:numRef>
              <c:f>trafo_tabulka!$AF$2:$AF$33</c:f>
              <c:numCache>
                <c:formatCode>0.000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-0.4</c:v>
                </c:pt>
                <c:pt idx="10">
                  <c:v>-0.4</c:v>
                </c:pt>
                <c:pt idx="11">
                  <c:v>-0.4</c:v>
                </c:pt>
                <c:pt idx="12">
                  <c:v>-0.4</c:v>
                </c:pt>
                <c:pt idx="13">
                  <c:v>-0.8</c:v>
                </c:pt>
                <c:pt idx="14">
                  <c:v>-0.4</c:v>
                </c:pt>
                <c:pt idx="15">
                  <c:v>-1.6</c:v>
                </c:pt>
                <c:pt idx="16">
                  <c:v>-1.6</c:v>
                </c:pt>
                <c:pt idx="17">
                  <c:v>-1.6</c:v>
                </c:pt>
                <c:pt idx="18">
                  <c:v>-2.4000000000000004</c:v>
                </c:pt>
                <c:pt idx="19">
                  <c:v>-3.6</c:v>
                </c:pt>
                <c:pt idx="20">
                  <c:v>-3.6</c:v>
                </c:pt>
                <c:pt idx="21">
                  <c:v>-5.6000000000000005</c:v>
                </c:pt>
                <c:pt idx="22">
                  <c:v>-6.4</c:v>
                </c:pt>
                <c:pt idx="23">
                  <c:v>-8.8000000000000007</c:v>
                </c:pt>
                <c:pt idx="24">
                  <c:v>-10.4</c:v>
                </c:pt>
                <c:pt idx="25">
                  <c:v>-12.400000000000002</c:v>
                </c:pt>
                <c:pt idx="26">
                  <c:v>-15.200000000000001</c:v>
                </c:pt>
                <c:pt idx="27">
                  <c:v>-17.600000000000001</c:v>
                </c:pt>
                <c:pt idx="28">
                  <c:v>-20.800000000000004</c:v>
                </c:pt>
                <c:pt idx="29">
                  <c:v>-23.2</c:v>
                </c:pt>
                <c:pt idx="30">
                  <c:v>-23.2</c:v>
                </c:pt>
                <c:pt idx="31">
                  <c:v>-26.800000000000004</c:v>
                </c:pt>
              </c:numCache>
            </c:numRef>
          </c:yVal>
        </c:ser>
        <c:axId val="79332096"/>
        <c:axId val="79334400"/>
      </c:scatterChart>
      <c:valAx>
        <c:axId val="7933209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U</a:t>
                </a:r>
                <a:r>
                  <a:rPr lang="cs-CZ" baseline="-25000"/>
                  <a:t>0</a:t>
                </a:r>
                <a:r>
                  <a:rPr lang="cs-CZ"/>
                  <a:t> [V]</a:t>
                </a:r>
              </a:p>
            </c:rich>
          </c:tx>
          <c:layout/>
        </c:title>
        <c:numFmt formatCode="General" sourceLinked="1"/>
        <c:tickLblPos val="nextTo"/>
        <c:crossAx val="79334400"/>
        <c:crossesAt val="-27"/>
        <c:crossBetween val="midCat"/>
      </c:valAx>
      <c:valAx>
        <c:axId val="79334400"/>
        <c:scaling>
          <c:orientation val="minMax"/>
          <c:max val="3"/>
          <c:min val="-27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Q</a:t>
                </a:r>
                <a:r>
                  <a:rPr lang="cs-CZ" baseline="0"/>
                  <a:t> [VAr]</a:t>
                </a:r>
                <a:endParaRPr lang="cs-CZ"/>
              </a:p>
            </c:rich>
          </c:tx>
          <c:layout/>
        </c:title>
        <c:numFmt formatCode="0.00" sourceLinked="1"/>
        <c:tickLblPos val="nextTo"/>
        <c:crossAx val="79332096"/>
        <c:crosses val="autoZero"/>
        <c:crossBetween val="midCat"/>
        <c:majorUnit val="3"/>
        <c:minorUnit val="1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cos(</a:t>
            </a:r>
            <a:r>
              <a:rPr lang="el-GR">
                <a:latin typeface="Calibri"/>
              </a:rPr>
              <a:t>ϕ</a:t>
            </a:r>
            <a:r>
              <a:rPr lang="cs-CZ" baseline="-25000">
                <a:latin typeface="Calibri"/>
              </a:rPr>
              <a:t>0</a:t>
            </a:r>
            <a:r>
              <a:rPr lang="cs-CZ" baseline="0">
                <a:latin typeface="Calibri"/>
              </a:rPr>
              <a:t>)=f(I</a:t>
            </a:r>
            <a:r>
              <a:rPr lang="cs-CZ" baseline="-25000">
                <a:latin typeface="Calibri"/>
              </a:rPr>
              <a:t>0</a:t>
            </a:r>
            <a:r>
              <a:rPr lang="cs-CZ" baseline="0">
                <a:latin typeface="Calibri"/>
              </a:rPr>
              <a:t>)</a:t>
            </a:r>
            <a:endParaRPr lang="cs-CZ" baseline="0"/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circle"/>
            <c:size val="4"/>
          </c:marker>
          <c:xVal>
            <c:numRef>
              <c:f>trafo_tabulka!$U$2:$U$33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2.6666666666666666E-3</c:v>
                </c:pt>
                <c:pt idx="3">
                  <c:v>2.6666666666666666E-3</c:v>
                </c:pt>
                <c:pt idx="4">
                  <c:v>2.6666666666666666E-3</c:v>
                </c:pt>
                <c:pt idx="5">
                  <c:v>2.6666666666666666E-3</c:v>
                </c:pt>
                <c:pt idx="6">
                  <c:v>6.6666666666666671E-3</c:v>
                </c:pt>
                <c:pt idx="7">
                  <c:v>6.6666666666666671E-3</c:v>
                </c:pt>
                <c:pt idx="8">
                  <c:v>6.6666666666666671E-3</c:v>
                </c:pt>
                <c:pt idx="9">
                  <c:v>9.3333333333333341E-3</c:v>
                </c:pt>
                <c:pt idx="10">
                  <c:v>9.3333333333333341E-3</c:v>
                </c:pt>
                <c:pt idx="11">
                  <c:v>9.3333333333333341E-3</c:v>
                </c:pt>
                <c:pt idx="12">
                  <c:v>1.0666666666666666E-2</c:v>
                </c:pt>
                <c:pt idx="13">
                  <c:v>1.3333333333333334E-2</c:v>
                </c:pt>
                <c:pt idx="14">
                  <c:v>1.3333333333333334E-2</c:v>
                </c:pt>
                <c:pt idx="15">
                  <c:v>1.7333333333333336E-2</c:v>
                </c:pt>
                <c:pt idx="16">
                  <c:v>1.7333333333333336E-2</c:v>
                </c:pt>
                <c:pt idx="17">
                  <c:v>1.7333333333333336E-2</c:v>
                </c:pt>
                <c:pt idx="18">
                  <c:v>0.02</c:v>
                </c:pt>
                <c:pt idx="19">
                  <c:v>2.2666666666666668E-2</c:v>
                </c:pt>
                <c:pt idx="20">
                  <c:v>2.4000000000000004E-2</c:v>
                </c:pt>
                <c:pt idx="21">
                  <c:v>2.8000000000000001E-2</c:v>
                </c:pt>
                <c:pt idx="22">
                  <c:v>3.0666666666666665E-2</c:v>
                </c:pt>
                <c:pt idx="23">
                  <c:v>3.4666666666666672E-2</c:v>
                </c:pt>
                <c:pt idx="24">
                  <c:v>3.7333333333333336E-2</c:v>
                </c:pt>
                <c:pt idx="25">
                  <c:v>4.133333333333334E-2</c:v>
                </c:pt>
                <c:pt idx="26">
                  <c:v>4.5333333333333337E-2</c:v>
                </c:pt>
                <c:pt idx="27">
                  <c:v>4.933333333333334E-2</c:v>
                </c:pt>
                <c:pt idx="28">
                  <c:v>5.3333333333333337E-2</c:v>
                </c:pt>
                <c:pt idx="29">
                  <c:v>5.8666666666666673E-2</c:v>
                </c:pt>
                <c:pt idx="30">
                  <c:v>5.8666666666666673E-2</c:v>
                </c:pt>
                <c:pt idx="31">
                  <c:v>6.4000000000000001E-2</c:v>
                </c:pt>
              </c:numCache>
            </c:numRef>
          </c:xVal>
          <c:yVal>
            <c:numRef>
              <c:f>trafo_tabulka!$AJ$2:$AJ$33</c:f>
              <c:numCache>
                <c:formatCode>General</c:formatCode>
                <c:ptCount val="32"/>
                <c:pt idx="12">
                  <c:v>0.59059790403073986</c:v>
                </c:pt>
                <c:pt idx="13">
                  <c:v>0.60451076076076082</c:v>
                </c:pt>
                <c:pt idx="14">
                  <c:v>0.47353376852601964</c:v>
                </c:pt>
                <c:pt idx="15">
                  <c:v>0.5481136348929011</c:v>
                </c:pt>
                <c:pt idx="16">
                  <c:v>0.50637793757059812</c:v>
                </c:pt>
                <c:pt idx="17">
                  <c:v>0.52259095728686955</c:v>
                </c:pt>
                <c:pt idx="18">
                  <c:v>0.4674954674954675</c:v>
                </c:pt>
                <c:pt idx="19">
                  <c:v>0.45043525204129836</c:v>
                </c:pt>
                <c:pt idx="20">
                  <c:v>0.45659562288413502</c:v>
                </c:pt>
                <c:pt idx="21">
                  <c:v>0.40921378130957264</c:v>
                </c:pt>
                <c:pt idx="22">
                  <c:v>0.42854912689475827</c:v>
                </c:pt>
                <c:pt idx="23">
                  <c:v>0.39487462835793402</c:v>
                </c:pt>
                <c:pt idx="24">
                  <c:v>0.38712498873363521</c:v>
                </c:pt>
                <c:pt idx="25">
                  <c:v>0.35343398453328206</c:v>
                </c:pt>
                <c:pt idx="26">
                  <c:v>0.34272549771592759</c:v>
                </c:pt>
                <c:pt idx="27">
                  <c:v>0.33330637453491657</c:v>
                </c:pt>
                <c:pt idx="28">
                  <c:v>0.31418894562987915</c:v>
                </c:pt>
                <c:pt idx="29">
                  <c:v>0.29966099573525801</c:v>
                </c:pt>
                <c:pt idx="30">
                  <c:v>0.30695015675282489</c:v>
                </c:pt>
                <c:pt idx="31">
                  <c:v>0.2978898541652521</c:v>
                </c:pt>
              </c:numCache>
            </c:numRef>
          </c:yVal>
        </c:ser>
        <c:axId val="89172608"/>
        <c:axId val="89662208"/>
      </c:scatterChart>
      <c:valAx>
        <c:axId val="8917260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 sz="1000" b="1" i="0" u="none" strike="noStrike" baseline="0"/>
                  <a:t>I</a:t>
                </a:r>
                <a:r>
                  <a:rPr lang="cs-CZ" sz="1000" b="1" i="0" u="none" strike="noStrike" baseline="-25000"/>
                  <a:t>0 </a:t>
                </a:r>
                <a:r>
                  <a:rPr lang="cs-CZ" sz="1000" b="1" i="0" u="none" strike="noStrike" baseline="0"/>
                  <a:t>[A]</a:t>
                </a:r>
                <a:endParaRPr lang="cs-CZ" baseline="0"/>
              </a:p>
            </c:rich>
          </c:tx>
          <c:layout/>
        </c:title>
        <c:numFmt formatCode="0.00" sourceLinked="1"/>
        <c:tickLblPos val="nextTo"/>
        <c:crossAx val="89662208"/>
        <c:crosses val="autoZero"/>
        <c:crossBetween val="midCat"/>
      </c:valAx>
      <c:valAx>
        <c:axId val="896622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 sz="1000" b="1" i="0" u="none" strike="noStrike" baseline="0"/>
                  <a:t>cos(</a:t>
                </a:r>
                <a:r>
                  <a:rPr lang="el-GR" sz="1000" b="1" i="0" u="none" strike="noStrike" baseline="0"/>
                  <a:t>ϕ</a:t>
                </a:r>
                <a:r>
                  <a:rPr lang="cs-CZ" sz="1000" b="1" i="0" u="none" strike="noStrike" baseline="-25000"/>
                  <a:t>0</a:t>
                </a:r>
                <a:r>
                  <a:rPr lang="cs-CZ" sz="1000" b="1" i="0" u="none" strike="noStrike" baseline="0"/>
                  <a:t>) [-]</a:t>
                </a:r>
                <a:endParaRPr lang="cs-CZ" sz="1000" b="1" i="0" baseline="0"/>
              </a:p>
            </c:rich>
          </c:tx>
          <c:layout/>
        </c:title>
        <c:numFmt formatCode="General" sourceLinked="1"/>
        <c:tickLblPos val="nextTo"/>
        <c:crossAx val="89172608"/>
        <c:crosses val="autoZero"/>
        <c:crossBetween val="midCat"/>
      </c:valAx>
    </c:plotArea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 sz="1800" b="1" i="0" baseline="0"/>
              <a:t>cos(</a:t>
            </a:r>
            <a:r>
              <a:rPr lang="el-GR" sz="1800" b="1" i="0" baseline="0"/>
              <a:t>ϕ</a:t>
            </a:r>
            <a:r>
              <a:rPr lang="cs-CZ" sz="1800" b="1" i="0" baseline="-25000"/>
              <a:t>0</a:t>
            </a:r>
            <a:r>
              <a:rPr lang="cs-CZ" sz="1800" b="1" i="0" baseline="0"/>
              <a:t>)=f(U</a:t>
            </a:r>
            <a:r>
              <a:rPr lang="cs-CZ" sz="1800" b="1" i="0" baseline="-25000"/>
              <a:t>0</a:t>
            </a:r>
            <a:r>
              <a:rPr lang="cs-CZ" sz="1800" b="1" i="0" baseline="0"/>
              <a:t>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circle"/>
            <c:size val="4"/>
          </c:marker>
          <c:xVal>
            <c:numRef>
              <c:f>trafo_tabulka!$Q$2:$Q$33</c:f>
              <c:numCache>
                <c:formatCode>0.00</c:formatCode>
                <c:ptCount val="32"/>
                <c:pt idx="0">
                  <c:v>2</c:v>
                </c:pt>
                <c:pt idx="1">
                  <c:v>6.666666666666667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  <c:pt idx="5">
                  <c:v>17.666666666666668</c:v>
                </c:pt>
                <c:pt idx="6">
                  <c:v>24</c:v>
                </c:pt>
                <c:pt idx="7">
                  <c:v>29</c:v>
                </c:pt>
                <c:pt idx="8">
                  <c:v>36.666666666666664</c:v>
                </c:pt>
                <c:pt idx="9">
                  <c:v>43</c:v>
                </c:pt>
                <c:pt idx="10">
                  <c:v>49.333333333333336</c:v>
                </c:pt>
                <c:pt idx="11">
                  <c:v>55.333333333333336</c:v>
                </c:pt>
                <c:pt idx="12">
                  <c:v>66</c:v>
                </c:pt>
                <c:pt idx="13">
                  <c:v>70</c:v>
                </c:pt>
                <c:pt idx="14">
                  <c:v>88</c:v>
                </c:pt>
                <c:pt idx="15">
                  <c:v>101.33333333333333</c:v>
                </c:pt>
                <c:pt idx="16">
                  <c:v>109.66666666666667</c:v>
                </c:pt>
                <c:pt idx="17">
                  <c:v>119</c:v>
                </c:pt>
                <c:pt idx="18">
                  <c:v>130.66666666666666</c:v>
                </c:pt>
                <c:pt idx="19">
                  <c:v>145.33333333333334</c:v>
                </c:pt>
                <c:pt idx="20">
                  <c:v>159</c:v>
                </c:pt>
                <c:pt idx="21">
                  <c:v>177</c:v>
                </c:pt>
                <c:pt idx="22">
                  <c:v>190</c:v>
                </c:pt>
                <c:pt idx="23">
                  <c:v>205.33333333333334</c:v>
                </c:pt>
                <c:pt idx="24">
                  <c:v>219</c:v>
                </c:pt>
                <c:pt idx="25">
                  <c:v>230</c:v>
                </c:pt>
                <c:pt idx="26">
                  <c:v>242</c:v>
                </c:pt>
                <c:pt idx="27">
                  <c:v>253</c:v>
                </c:pt>
                <c:pt idx="28">
                  <c:v>261.33333333333331</c:v>
                </c:pt>
                <c:pt idx="29">
                  <c:v>270</c:v>
                </c:pt>
                <c:pt idx="30">
                  <c:v>270</c:v>
                </c:pt>
                <c:pt idx="31">
                  <c:v>278.66666666666669</c:v>
                </c:pt>
              </c:numCache>
            </c:numRef>
          </c:xVal>
          <c:yVal>
            <c:numRef>
              <c:f>trafo_tabulka!$AJ$2:$AJ$33</c:f>
              <c:numCache>
                <c:formatCode>General</c:formatCode>
                <c:ptCount val="32"/>
                <c:pt idx="12">
                  <c:v>0.59059790403073986</c:v>
                </c:pt>
                <c:pt idx="13">
                  <c:v>0.60451076076076082</c:v>
                </c:pt>
                <c:pt idx="14">
                  <c:v>0.47353376852601964</c:v>
                </c:pt>
                <c:pt idx="15">
                  <c:v>0.5481136348929011</c:v>
                </c:pt>
                <c:pt idx="16">
                  <c:v>0.50637793757059812</c:v>
                </c:pt>
                <c:pt idx="17">
                  <c:v>0.52259095728686955</c:v>
                </c:pt>
                <c:pt idx="18">
                  <c:v>0.4674954674954675</c:v>
                </c:pt>
                <c:pt idx="19">
                  <c:v>0.45043525204129836</c:v>
                </c:pt>
                <c:pt idx="20">
                  <c:v>0.45659562288413502</c:v>
                </c:pt>
                <c:pt idx="21">
                  <c:v>0.40921378130957264</c:v>
                </c:pt>
                <c:pt idx="22">
                  <c:v>0.42854912689475827</c:v>
                </c:pt>
                <c:pt idx="23">
                  <c:v>0.39487462835793402</c:v>
                </c:pt>
                <c:pt idx="24">
                  <c:v>0.38712498873363521</c:v>
                </c:pt>
                <c:pt idx="25">
                  <c:v>0.35343398453328206</c:v>
                </c:pt>
                <c:pt idx="26">
                  <c:v>0.34272549771592759</c:v>
                </c:pt>
                <c:pt idx="27">
                  <c:v>0.33330637453491657</c:v>
                </c:pt>
                <c:pt idx="28">
                  <c:v>0.31418894562987915</c:v>
                </c:pt>
                <c:pt idx="29">
                  <c:v>0.29966099573525801</c:v>
                </c:pt>
                <c:pt idx="30">
                  <c:v>0.30695015675282489</c:v>
                </c:pt>
                <c:pt idx="31">
                  <c:v>0.2978898541652521</c:v>
                </c:pt>
              </c:numCache>
            </c:numRef>
          </c:yVal>
        </c:ser>
        <c:axId val="89706880"/>
        <c:axId val="89708800"/>
      </c:scatterChart>
      <c:valAx>
        <c:axId val="8970688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 sz="1000" b="1" i="0" baseline="0">
                    <a:latin typeface="+mn-lt"/>
                  </a:rPr>
                  <a:t>U</a:t>
                </a:r>
                <a:r>
                  <a:rPr lang="cs-CZ" sz="1000" b="1" i="0" baseline="-25000">
                    <a:latin typeface="+mn-lt"/>
                  </a:rPr>
                  <a:t>0 </a:t>
                </a:r>
                <a:r>
                  <a:rPr lang="cs-CZ" sz="1000" b="1" i="0" baseline="0">
                    <a:latin typeface="+mn-lt"/>
                  </a:rPr>
                  <a:t>[V]</a:t>
                </a:r>
              </a:p>
            </c:rich>
          </c:tx>
          <c:layout/>
        </c:title>
        <c:numFmt formatCode="0.00" sourceLinked="1"/>
        <c:tickLblPos val="nextTo"/>
        <c:crossAx val="89708800"/>
        <c:crosses val="autoZero"/>
        <c:crossBetween val="midCat"/>
      </c:valAx>
      <c:valAx>
        <c:axId val="897088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 sz="1000" b="1" i="0" baseline="0">
                    <a:latin typeface="+mn-lt"/>
                  </a:rPr>
                  <a:t>cos(</a:t>
                </a:r>
                <a:r>
                  <a:rPr lang="el-GR" sz="1000" b="1" i="0" baseline="0">
                    <a:latin typeface="+mn-lt"/>
                  </a:rPr>
                  <a:t>ϕ</a:t>
                </a:r>
                <a:r>
                  <a:rPr lang="cs-CZ" sz="1000" b="1" i="0" baseline="-25000">
                    <a:latin typeface="+mn-lt"/>
                  </a:rPr>
                  <a:t>0</a:t>
                </a:r>
                <a:r>
                  <a:rPr lang="cs-CZ" sz="1000" b="1" i="0" baseline="0">
                    <a:latin typeface="+mn-lt"/>
                  </a:rPr>
                  <a:t>) [-]</a:t>
                </a:r>
              </a:p>
            </c:rich>
          </c:tx>
          <c:layout/>
        </c:title>
        <c:numFmt formatCode="General" sourceLinked="1"/>
        <c:tickLblPos val="nextTo"/>
        <c:crossAx val="89706880"/>
        <c:crosses val="autoZero"/>
        <c:crossBetween val="midCat"/>
      </c:valAx>
    </c:plotArea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P=f(U</a:t>
            </a:r>
            <a:r>
              <a:rPr lang="cs-CZ" baseline="-25000"/>
              <a:t>0</a:t>
            </a:r>
            <a:r>
              <a:rPr lang="cs-CZ"/>
              <a:t>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trafo_tabulka!$V$1</c:f>
              <c:strCache>
                <c:ptCount val="1"/>
                <c:pt idx="0">
                  <c:v>PL1_s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</c:marker>
          <c:trendline>
            <c:spPr>
              <a:ln w="31750">
                <a:solidFill>
                  <a:schemeClr val="accent1"/>
                </a:solidFill>
              </a:ln>
            </c:spPr>
            <c:trendlineType val="poly"/>
            <c:order val="3"/>
          </c:trendline>
          <c:xVal>
            <c:numRef>
              <c:f>trafo_tabulka!$Q$2:$Q$33</c:f>
              <c:numCache>
                <c:formatCode>0.00</c:formatCode>
                <c:ptCount val="32"/>
                <c:pt idx="0">
                  <c:v>2</c:v>
                </c:pt>
                <c:pt idx="1">
                  <c:v>6.666666666666667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  <c:pt idx="5">
                  <c:v>17.666666666666668</c:v>
                </c:pt>
                <c:pt idx="6">
                  <c:v>24</c:v>
                </c:pt>
                <c:pt idx="7">
                  <c:v>29</c:v>
                </c:pt>
                <c:pt idx="8">
                  <c:v>36.666666666666664</c:v>
                </c:pt>
                <c:pt idx="9">
                  <c:v>43</c:v>
                </c:pt>
                <c:pt idx="10">
                  <c:v>49.333333333333336</c:v>
                </c:pt>
                <c:pt idx="11">
                  <c:v>55.333333333333336</c:v>
                </c:pt>
                <c:pt idx="12">
                  <c:v>66</c:v>
                </c:pt>
                <c:pt idx="13">
                  <c:v>70</c:v>
                </c:pt>
                <c:pt idx="14">
                  <c:v>88</c:v>
                </c:pt>
                <c:pt idx="15">
                  <c:v>101.33333333333333</c:v>
                </c:pt>
                <c:pt idx="16">
                  <c:v>109.66666666666667</c:v>
                </c:pt>
                <c:pt idx="17">
                  <c:v>119</c:v>
                </c:pt>
                <c:pt idx="18">
                  <c:v>130.66666666666666</c:v>
                </c:pt>
                <c:pt idx="19">
                  <c:v>145.33333333333334</c:v>
                </c:pt>
                <c:pt idx="20">
                  <c:v>159</c:v>
                </c:pt>
                <c:pt idx="21">
                  <c:v>177</c:v>
                </c:pt>
                <c:pt idx="22">
                  <c:v>190</c:v>
                </c:pt>
                <c:pt idx="23">
                  <c:v>205.33333333333334</c:v>
                </c:pt>
                <c:pt idx="24">
                  <c:v>219</c:v>
                </c:pt>
                <c:pt idx="25">
                  <c:v>230</c:v>
                </c:pt>
                <c:pt idx="26">
                  <c:v>242</c:v>
                </c:pt>
                <c:pt idx="27">
                  <c:v>253</c:v>
                </c:pt>
                <c:pt idx="28">
                  <c:v>261.33333333333331</c:v>
                </c:pt>
                <c:pt idx="29">
                  <c:v>270</c:v>
                </c:pt>
                <c:pt idx="30">
                  <c:v>270</c:v>
                </c:pt>
                <c:pt idx="31">
                  <c:v>278.66666666666669</c:v>
                </c:pt>
              </c:numCache>
            </c:numRef>
          </c:xVal>
          <c:yVal>
            <c:numRef>
              <c:f>trafo_tabulka!$V$2:$V$33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0.8</c:v>
                </c:pt>
                <c:pt idx="14">
                  <c:v>0.8</c:v>
                </c:pt>
                <c:pt idx="15">
                  <c:v>1.2000000000000002</c:v>
                </c:pt>
                <c:pt idx="16">
                  <c:v>1.2000000000000002</c:v>
                </c:pt>
                <c:pt idx="17">
                  <c:v>1.6</c:v>
                </c:pt>
                <c:pt idx="18">
                  <c:v>1.6</c:v>
                </c:pt>
                <c:pt idx="19">
                  <c:v>2</c:v>
                </c:pt>
                <c:pt idx="20">
                  <c:v>2.4000000000000004</c:v>
                </c:pt>
                <c:pt idx="21">
                  <c:v>2.8000000000000003</c:v>
                </c:pt>
                <c:pt idx="22">
                  <c:v>3.2</c:v>
                </c:pt>
                <c:pt idx="23">
                  <c:v>4</c:v>
                </c:pt>
                <c:pt idx="24">
                  <c:v>4.4000000000000004</c:v>
                </c:pt>
                <c:pt idx="25">
                  <c:v>4.8000000000000007</c:v>
                </c:pt>
                <c:pt idx="26">
                  <c:v>5.6000000000000005</c:v>
                </c:pt>
                <c:pt idx="27">
                  <c:v>6</c:v>
                </c:pt>
                <c:pt idx="28">
                  <c:v>6.8000000000000007</c:v>
                </c:pt>
                <c:pt idx="29">
                  <c:v>7.2</c:v>
                </c:pt>
                <c:pt idx="30">
                  <c:v>7.2</c:v>
                </c:pt>
                <c:pt idx="31">
                  <c:v>8</c:v>
                </c:pt>
              </c:numCache>
            </c:numRef>
          </c:yVal>
        </c:ser>
        <c:ser>
          <c:idx val="1"/>
          <c:order val="1"/>
          <c:tx>
            <c:strRef>
              <c:f>trafo_tabulka!$W$1</c:f>
              <c:strCache>
                <c:ptCount val="1"/>
                <c:pt idx="0">
                  <c:v>PL2_s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</c:marker>
          <c:trendline>
            <c:spPr>
              <a:ln w="31750">
                <a:solidFill>
                  <a:schemeClr val="accent2"/>
                </a:solidFill>
              </a:ln>
            </c:spPr>
            <c:trendlineType val="poly"/>
            <c:order val="3"/>
          </c:trendline>
          <c:xVal>
            <c:numRef>
              <c:f>trafo_tabulka!$Q$2:$Q$33</c:f>
              <c:numCache>
                <c:formatCode>0.00</c:formatCode>
                <c:ptCount val="32"/>
                <c:pt idx="0">
                  <c:v>2</c:v>
                </c:pt>
                <c:pt idx="1">
                  <c:v>6.666666666666667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  <c:pt idx="5">
                  <c:v>17.666666666666668</c:v>
                </c:pt>
                <c:pt idx="6">
                  <c:v>24</c:v>
                </c:pt>
                <c:pt idx="7">
                  <c:v>29</c:v>
                </c:pt>
                <c:pt idx="8">
                  <c:v>36.666666666666664</c:v>
                </c:pt>
                <c:pt idx="9">
                  <c:v>43</c:v>
                </c:pt>
                <c:pt idx="10">
                  <c:v>49.333333333333336</c:v>
                </c:pt>
                <c:pt idx="11">
                  <c:v>55.333333333333336</c:v>
                </c:pt>
                <c:pt idx="12">
                  <c:v>66</c:v>
                </c:pt>
                <c:pt idx="13">
                  <c:v>70</c:v>
                </c:pt>
                <c:pt idx="14">
                  <c:v>88</c:v>
                </c:pt>
                <c:pt idx="15">
                  <c:v>101.33333333333333</c:v>
                </c:pt>
                <c:pt idx="16">
                  <c:v>109.66666666666667</c:v>
                </c:pt>
                <c:pt idx="17">
                  <c:v>119</c:v>
                </c:pt>
                <c:pt idx="18">
                  <c:v>130.66666666666666</c:v>
                </c:pt>
                <c:pt idx="19">
                  <c:v>145.33333333333334</c:v>
                </c:pt>
                <c:pt idx="20">
                  <c:v>159</c:v>
                </c:pt>
                <c:pt idx="21">
                  <c:v>177</c:v>
                </c:pt>
                <c:pt idx="22">
                  <c:v>190</c:v>
                </c:pt>
                <c:pt idx="23">
                  <c:v>205.33333333333334</c:v>
                </c:pt>
                <c:pt idx="24">
                  <c:v>219</c:v>
                </c:pt>
                <c:pt idx="25">
                  <c:v>230</c:v>
                </c:pt>
                <c:pt idx="26">
                  <c:v>242</c:v>
                </c:pt>
                <c:pt idx="27">
                  <c:v>253</c:v>
                </c:pt>
                <c:pt idx="28">
                  <c:v>261.33333333333331</c:v>
                </c:pt>
                <c:pt idx="29">
                  <c:v>270</c:v>
                </c:pt>
                <c:pt idx="30">
                  <c:v>270</c:v>
                </c:pt>
                <c:pt idx="31">
                  <c:v>278.66666666666669</c:v>
                </c:pt>
              </c:numCache>
            </c:numRef>
          </c:xVal>
          <c:yVal>
            <c:numRef>
              <c:f>trafo_tabulka!$W$2:$W$33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1.2000000000000002</c:v>
                </c:pt>
                <c:pt idx="20">
                  <c:v>1.2000000000000002</c:v>
                </c:pt>
                <c:pt idx="21">
                  <c:v>1.6</c:v>
                </c:pt>
                <c:pt idx="22">
                  <c:v>2</c:v>
                </c:pt>
                <c:pt idx="23">
                  <c:v>2</c:v>
                </c:pt>
                <c:pt idx="24">
                  <c:v>2.4000000000000004</c:v>
                </c:pt>
                <c:pt idx="25">
                  <c:v>2.4000000000000004</c:v>
                </c:pt>
                <c:pt idx="26">
                  <c:v>2.8000000000000003</c:v>
                </c:pt>
                <c:pt idx="27">
                  <c:v>3.2</c:v>
                </c:pt>
                <c:pt idx="28">
                  <c:v>3.2</c:v>
                </c:pt>
                <c:pt idx="29">
                  <c:v>3.6</c:v>
                </c:pt>
                <c:pt idx="30">
                  <c:v>3.6</c:v>
                </c:pt>
                <c:pt idx="31">
                  <c:v>4</c:v>
                </c:pt>
              </c:numCache>
            </c:numRef>
          </c:yVal>
        </c:ser>
        <c:ser>
          <c:idx val="2"/>
          <c:order val="2"/>
          <c:tx>
            <c:strRef>
              <c:f>trafo_tabulka!$X$1</c:f>
              <c:strCache>
                <c:ptCount val="1"/>
                <c:pt idx="0">
                  <c:v>PL3_s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</c:marker>
          <c:trendline>
            <c:spPr>
              <a:ln w="31750">
                <a:solidFill>
                  <a:schemeClr val="accent3"/>
                </a:solidFill>
              </a:ln>
            </c:spPr>
            <c:trendlineType val="poly"/>
            <c:order val="3"/>
          </c:trendline>
          <c:xVal>
            <c:numRef>
              <c:f>trafo_tabulka!$Q$2:$Q$33</c:f>
              <c:numCache>
                <c:formatCode>0.00</c:formatCode>
                <c:ptCount val="32"/>
                <c:pt idx="0">
                  <c:v>2</c:v>
                </c:pt>
                <c:pt idx="1">
                  <c:v>6.666666666666667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  <c:pt idx="5">
                  <c:v>17.666666666666668</c:v>
                </c:pt>
                <c:pt idx="6">
                  <c:v>24</c:v>
                </c:pt>
                <c:pt idx="7">
                  <c:v>29</c:v>
                </c:pt>
                <c:pt idx="8">
                  <c:v>36.666666666666664</c:v>
                </c:pt>
                <c:pt idx="9">
                  <c:v>43</c:v>
                </c:pt>
                <c:pt idx="10">
                  <c:v>49.333333333333336</c:v>
                </c:pt>
                <c:pt idx="11">
                  <c:v>55.333333333333336</c:v>
                </c:pt>
                <c:pt idx="12">
                  <c:v>66</c:v>
                </c:pt>
                <c:pt idx="13">
                  <c:v>70</c:v>
                </c:pt>
                <c:pt idx="14">
                  <c:v>88</c:v>
                </c:pt>
                <c:pt idx="15">
                  <c:v>101.33333333333333</c:v>
                </c:pt>
                <c:pt idx="16">
                  <c:v>109.66666666666667</c:v>
                </c:pt>
                <c:pt idx="17">
                  <c:v>119</c:v>
                </c:pt>
                <c:pt idx="18">
                  <c:v>130.66666666666666</c:v>
                </c:pt>
                <c:pt idx="19">
                  <c:v>145.33333333333334</c:v>
                </c:pt>
                <c:pt idx="20">
                  <c:v>159</c:v>
                </c:pt>
                <c:pt idx="21">
                  <c:v>177</c:v>
                </c:pt>
                <c:pt idx="22">
                  <c:v>190</c:v>
                </c:pt>
                <c:pt idx="23">
                  <c:v>205.33333333333334</c:v>
                </c:pt>
                <c:pt idx="24">
                  <c:v>219</c:v>
                </c:pt>
                <c:pt idx="25">
                  <c:v>230</c:v>
                </c:pt>
                <c:pt idx="26">
                  <c:v>242</c:v>
                </c:pt>
                <c:pt idx="27">
                  <c:v>253</c:v>
                </c:pt>
                <c:pt idx="28">
                  <c:v>261.33333333333331</c:v>
                </c:pt>
                <c:pt idx="29">
                  <c:v>270</c:v>
                </c:pt>
                <c:pt idx="30">
                  <c:v>270</c:v>
                </c:pt>
                <c:pt idx="31">
                  <c:v>278.66666666666669</c:v>
                </c:pt>
              </c:numCache>
            </c:numRef>
          </c:xVal>
          <c:yVal>
            <c:numRef>
              <c:f>trafo_tabulka!$X$2:$X$33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1.2000000000000002</c:v>
                </c:pt>
                <c:pt idx="19">
                  <c:v>1.2000000000000002</c:v>
                </c:pt>
                <c:pt idx="20">
                  <c:v>1.6</c:v>
                </c:pt>
                <c:pt idx="21">
                  <c:v>1.6</c:v>
                </c:pt>
                <c:pt idx="22">
                  <c:v>2</c:v>
                </c:pt>
                <c:pt idx="23">
                  <c:v>2.4000000000000004</c:v>
                </c:pt>
                <c:pt idx="24">
                  <c:v>2.4000000000000004</c:v>
                </c:pt>
                <c:pt idx="25">
                  <c:v>2.8000000000000003</c:v>
                </c:pt>
                <c:pt idx="26">
                  <c:v>2.8000000000000003</c:v>
                </c:pt>
                <c:pt idx="27">
                  <c:v>3.2</c:v>
                </c:pt>
                <c:pt idx="28">
                  <c:v>3.2</c:v>
                </c:pt>
                <c:pt idx="29">
                  <c:v>3.2</c:v>
                </c:pt>
                <c:pt idx="30">
                  <c:v>3.6</c:v>
                </c:pt>
                <c:pt idx="31">
                  <c:v>3.6</c:v>
                </c:pt>
              </c:numCache>
            </c:numRef>
          </c:yVal>
        </c:ser>
        <c:axId val="94030080"/>
        <c:axId val="94028544"/>
      </c:scatterChart>
      <c:valAx>
        <c:axId val="9403008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U</a:t>
                </a:r>
                <a:r>
                  <a:rPr lang="cs-CZ" baseline="-25000"/>
                  <a:t>0</a:t>
                </a:r>
                <a:r>
                  <a:rPr lang="cs-CZ"/>
                  <a:t> [V]</a:t>
                </a:r>
              </a:p>
            </c:rich>
          </c:tx>
          <c:layout/>
        </c:title>
        <c:numFmt formatCode="0.00" sourceLinked="1"/>
        <c:tickLblPos val="nextTo"/>
        <c:crossAx val="94028544"/>
        <c:crosses val="autoZero"/>
        <c:crossBetween val="midCat"/>
      </c:valAx>
      <c:valAx>
        <c:axId val="9402854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P [W]</a:t>
                </a:r>
              </a:p>
            </c:rich>
          </c:tx>
          <c:layout/>
        </c:title>
        <c:numFmt formatCode="0.00" sourceLinked="1"/>
        <c:tickLblPos val="nextTo"/>
        <c:crossAx val="94030080"/>
        <c:crosses val="autoZero"/>
        <c:crossBetween val="midCat"/>
      </c:valAx>
    </c:plotArea>
    <c:legend>
      <c:legendPos val="r"/>
      <c:legendEntry>
        <c:idx val="5"/>
        <c:delete val="1"/>
      </c:legendEntry>
      <c:legendEntry>
        <c:idx val="3"/>
        <c:delete val="1"/>
      </c:legendEntry>
      <c:legendEntry>
        <c:idx val="4"/>
        <c:delete val="1"/>
      </c:legendEntry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123825</xdr:colOff>
      <xdr:row>34</xdr:row>
      <xdr:rowOff>85725</xdr:rowOff>
    </xdr:from>
    <xdr:to>
      <xdr:col>22</xdr:col>
      <xdr:colOff>171450</xdr:colOff>
      <xdr:row>52</xdr:row>
      <xdr:rowOff>28575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371474</xdr:colOff>
      <xdr:row>34</xdr:row>
      <xdr:rowOff>76200</xdr:rowOff>
    </xdr:from>
    <xdr:to>
      <xdr:col>31</xdr:col>
      <xdr:colOff>87922</xdr:colOff>
      <xdr:row>52</xdr:row>
      <xdr:rowOff>51288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123825</xdr:colOff>
      <xdr:row>53</xdr:row>
      <xdr:rowOff>9524</xdr:rowOff>
    </xdr:from>
    <xdr:to>
      <xdr:col>22</xdr:col>
      <xdr:colOff>190500</xdr:colOff>
      <xdr:row>74</xdr:row>
      <xdr:rowOff>114299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459440</xdr:colOff>
      <xdr:row>53</xdr:row>
      <xdr:rowOff>44823</xdr:rowOff>
    </xdr:from>
    <xdr:to>
      <xdr:col>31</xdr:col>
      <xdr:colOff>560294</xdr:colOff>
      <xdr:row>74</xdr:row>
      <xdr:rowOff>22411</xdr:rowOff>
    </xdr:to>
    <xdr:graphicFrame macro="">
      <xdr:nvGraphicFramePr>
        <xdr:cNvPr id="6" name="Graf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504264</xdr:colOff>
      <xdr:row>74</xdr:row>
      <xdr:rowOff>156882</xdr:rowOff>
    </xdr:from>
    <xdr:to>
      <xdr:col>31</xdr:col>
      <xdr:colOff>560294</xdr:colOff>
      <xdr:row>93</xdr:row>
      <xdr:rowOff>56029</xdr:rowOff>
    </xdr:to>
    <xdr:graphicFrame macro="">
      <xdr:nvGraphicFramePr>
        <xdr:cNvPr id="7" name="Graf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139210</xdr:colOff>
      <xdr:row>75</xdr:row>
      <xdr:rowOff>14652</xdr:rowOff>
    </xdr:from>
    <xdr:to>
      <xdr:col>22</xdr:col>
      <xdr:colOff>322384</xdr:colOff>
      <xdr:row>93</xdr:row>
      <xdr:rowOff>36633</xdr:rowOff>
    </xdr:to>
    <xdr:graphicFrame macro="">
      <xdr:nvGraphicFramePr>
        <xdr:cNvPr id="8" name="Graf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47"/>
  <sheetViews>
    <sheetView tabSelected="1" topLeftCell="R60" zoomScale="130" zoomScaleNormal="130" workbookViewId="0">
      <selection activeCell="AI91" sqref="AI91"/>
    </sheetView>
  </sheetViews>
  <sheetFormatPr defaultRowHeight="15"/>
  <cols>
    <col min="1" max="3" width="10.28515625" bestFit="1" customWidth="1"/>
    <col min="4" max="6" width="7.42578125" bestFit="1" customWidth="1"/>
    <col min="7" max="7" width="8.140625" bestFit="1" customWidth="1"/>
    <col min="8" max="8" width="8.5703125" bestFit="1" customWidth="1"/>
    <col min="9" max="9" width="8.140625" bestFit="1" customWidth="1"/>
    <col min="10" max="11" width="9.5703125" bestFit="1" customWidth="1"/>
    <col min="12" max="12" width="10" bestFit="1" customWidth="1"/>
    <col min="13" max="13" width="9.42578125" customWidth="1"/>
    <col min="14" max="14" width="9.7109375" customWidth="1"/>
    <col min="16" max="16" width="10.42578125" bestFit="1" customWidth="1"/>
    <col min="25" max="25" width="10" bestFit="1" customWidth="1"/>
    <col min="26" max="26" width="10.140625" bestFit="1" customWidth="1"/>
    <col min="27" max="27" width="10" bestFit="1" customWidth="1"/>
    <col min="35" max="35" width="10.7109375" bestFit="1" customWidth="1"/>
    <col min="37" max="37" width="12.42578125" bestFit="1" customWidth="1"/>
  </cols>
  <sheetData>
    <row r="1" spans="1:38" ht="18">
      <c r="A1" s="14" t="s">
        <v>17</v>
      </c>
      <c r="B1" s="14" t="s">
        <v>18</v>
      </c>
      <c r="C1" s="14" t="s">
        <v>19</v>
      </c>
      <c r="D1" s="14" t="s">
        <v>20</v>
      </c>
      <c r="E1" s="14" t="s">
        <v>21</v>
      </c>
      <c r="F1" s="14" t="s">
        <v>22</v>
      </c>
      <c r="G1" s="14" t="s">
        <v>23</v>
      </c>
      <c r="H1" s="14" t="s">
        <v>16</v>
      </c>
      <c r="I1" s="14" t="s">
        <v>24</v>
      </c>
      <c r="J1" s="14" t="s">
        <v>25</v>
      </c>
      <c r="K1" s="14" t="s">
        <v>27</v>
      </c>
      <c r="L1" s="14" t="s">
        <v>26</v>
      </c>
      <c r="N1" s="4" t="s">
        <v>0</v>
      </c>
      <c r="O1" s="4" t="s">
        <v>1</v>
      </c>
      <c r="P1" s="4" t="s">
        <v>2</v>
      </c>
      <c r="Q1" s="16" t="s">
        <v>31</v>
      </c>
      <c r="R1" s="17" t="s">
        <v>28</v>
      </c>
      <c r="S1" s="17" t="s">
        <v>29</v>
      </c>
      <c r="T1" s="17" t="s">
        <v>30</v>
      </c>
      <c r="U1" s="16" t="s">
        <v>32</v>
      </c>
      <c r="V1" s="17" t="s">
        <v>43</v>
      </c>
      <c r="W1" s="17" t="s">
        <v>44</v>
      </c>
      <c r="X1" s="17" t="s">
        <v>45</v>
      </c>
      <c r="Y1" s="17" t="s">
        <v>39</v>
      </c>
      <c r="Z1" s="17" t="s">
        <v>40</v>
      </c>
      <c r="AA1" s="17" t="s">
        <v>41</v>
      </c>
      <c r="AC1" s="15" t="s">
        <v>33</v>
      </c>
      <c r="AD1" s="15" t="s">
        <v>34</v>
      </c>
      <c r="AE1" s="15" t="s">
        <v>35</v>
      </c>
      <c r="AF1" s="15" t="s">
        <v>42</v>
      </c>
      <c r="AG1" s="15" t="s">
        <v>36</v>
      </c>
      <c r="AH1" s="15" t="s">
        <v>37</v>
      </c>
      <c r="AI1" s="15" t="s">
        <v>15</v>
      </c>
      <c r="AJ1" s="15" t="s">
        <v>38</v>
      </c>
    </row>
    <row r="2" spans="1:38">
      <c r="A2" s="13">
        <v>2</v>
      </c>
      <c r="B2" s="13">
        <v>2</v>
      </c>
      <c r="C2" s="13">
        <v>2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N2" s="3">
        <v>2</v>
      </c>
      <c r="O2" s="3">
        <v>2</v>
      </c>
      <c r="P2" s="3">
        <v>2</v>
      </c>
      <c r="Q2" s="18">
        <f>(N2+O2+P2)/3</f>
        <v>2</v>
      </c>
      <c r="R2" s="18">
        <f t="shared" ref="R2:R33" si="0">D2*(2/5)</f>
        <v>0</v>
      </c>
      <c r="S2" s="18">
        <f t="shared" ref="S2:S33" si="1">E2*(2/5)</f>
        <v>0</v>
      </c>
      <c r="T2" s="18">
        <f t="shared" ref="T2:T33" si="2">F2*(2/5)</f>
        <v>0</v>
      </c>
      <c r="U2" s="18">
        <f>(R2+S2+T2)/3</f>
        <v>0</v>
      </c>
      <c r="V2" s="18">
        <f t="shared" ref="V2:V33" si="3">G2*(2/5)</f>
        <v>0</v>
      </c>
      <c r="W2" s="18">
        <f t="shared" ref="W2:W33" si="4">H2*(2/5)</f>
        <v>0</v>
      </c>
      <c r="X2" s="18">
        <f t="shared" ref="X2:X33" si="5">I2*(2/5)</f>
        <v>0</v>
      </c>
      <c r="Y2" s="18">
        <f>J2*(-2/5)</f>
        <v>0</v>
      </c>
      <c r="Z2" s="18">
        <f t="shared" ref="Z2:AA2" si="6">K2*(-2/5)</f>
        <v>0</v>
      </c>
      <c r="AA2" s="18">
        <f t="shared" si="6"/>
        <v>0</v>
      </c>
      <c r="AC2" s="7">
        <f>V2+W2+X2</f>
        <v>0</v>
      </c>
      <c r="AD2" s="3">
        <f>(3*3.25)*(U2)^2</f>
        <v>0</v>
      </c>
      <c r="AE2" s="7">
        <f>AC2-AD2</f>
        <v>0</v>
      </c>
      <c r="AF2" s="7">
        <f>Y2+Z2+AA2</f>
        <v>0</v>
      </c>
      <c r="AG2" s="3" t="e">
        <f t="shared" ref="AG2:AG33" si="7">V2/(N2*R2)</f>
        <v>#DIV/0!</v>
      </c>
      <c r="AH2" s="3" t="e">
        <f t="shared" ref="AH2:AH33" si="8">W2/(O2*S2)</f>
        <v>#DIV/0!</v>
      </c>
      <c r="AI2" s="3" t="e">
        <f t="shared" ref="AI2:AI33" si="9">X2/(P2*T2)</f>
        <v>#DIV/0!</v>
      </c>
      <c r="AJ2" s="3"/>
    </row>
    <row r="3" spans="1:38">
      <c r="A3" s="13">
        <v>7</v>
      </c>
      <c r="B3" s="13">
        <v>6</v>
      </c>
      <c r="C3" s="13">
        <v>7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N3" s="3">
        <v>7</v>
      </c>
      <c r="O3" s="3">
        <v>6</v>
      </c>
      <c r="P3" s="3">
        <v>7</v>
      </c>
      <c r="Q3" s="18">
        <f t="shared" ref="Q3:Q33" si="10">(N3+O3+P3)/3</f>
        <v>6.666666666666667</v>
      </c>
      <c r="R3" s="18">
        <f t="shared" si="0"/>
        <v>0</v>
      </c>
      <c r="S3" s="18">
        <f t="shared" si="1"/>
        <v>0</v>
      </c>
      <c r="T3" s="18">
        <f t="shared" si="2"/>
        <v>0</v>
      </c>
      <c r="U3" s="18">
        <f t="shared" ref="U3:U33" si="11">(R3+S3+T3)/3</f>
        <v>0</v>
      </c>
      <c r="V3" s="18">
        <f t="shared" si="3"/>
        <v>0</v>
      </c>
      <c r="W3" s="18">
        <f t="shared" si="4"/>
        <v>0</v>
      </c>
      <c r="X3" s="18">
        <f t="shared" si="5"/>
        <v>0</v>
      </c>
      <c r="Y3" s="18">
        <f t="shared" ref="Y3:Y33" si="12">J3*(-2/5)</f>
        <v>0</v>
      </c>
      <c r="Z3" s="18">
        <f t="shared" ref="Z3:Z33" si="13">K3*(-2/5)</f>
        <v>0</v>
      </c>
      <c r="AA3" s="18">
        <f t="shared" ref="AA3:AA33" si="14">L3*(-2/5)</f>
        <v>0</v>
      </c>
      <c r="AC3" s="7">
        <f t="shared" ref="AC3:AC33" si="15">V3+W3+X3</f>
        <v>0</v>
      </c>
      <c r="AD3" s="3">
        <f t="shared" ref="AD3:AD33" si="16">(3*3.25)*(U3)^2</f>
        <v>0</v>
      </c>
      <c r="AE3" s="7">
        <f t="shared" ref="AE3:AE33" si="17">AC3-AD3</f>
        <v>0</v>
      </c>
      <c r="AF3" s="7">
        <f t="shared" ref="AF3:AF33" si="18">Y3+Z3+AA3</f>
        <v>0</v>
      </c>
      <c r="AG3" s="3" t="e">
        <f t="shared" si="7"/>
        <v>#DIV/0!</v>
      </c>
      <c r="AH3" s="3" t="e">
        <f t="shared" si="8"/>
        <v>#DIV/0!</v>
      </c>
      <c r="AI3" s="3" t="e">
        <f t="shared" si="9"/>
        <v>#DIV/0!</v>
      </c>
      <c r="AJ3" s="3"/>
    </row>
    <row r="4" spans="1:38">
      <c r="A4" s="13">
        <v>8</v>
      </c>
      <c r="B4" s="13">
        <v>8</v>
      </c>
      <c r="C4" s="13">
        <v>8</v>
      </c>
      <c r="D4" s="13">
        <v>0.01</v>
      </c>
      <c r="E4" s="13">
        <v>0</v>
      </c>
      <c r="F4" s="13">
        <v>0.01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N4" s="3">
        <v>8</v>
      </c>
      <c r="O4" s="3">
        <v>8</v>
      </c>
      <c r="P4" s="3">
        <v>8</v>
      </c>
      <c r="Q4" s="18">
        <f t="shared" si="10"/>
        <v>8</v>
      </c>
      <c r="R4" s="18">
        <f t="shared" si="0"/>
        <v>4.0000000000000001E-3</v>
      </c>
      <c r="S4" s="18">
        <f t="shared" si="1"/>
        <v>0</v>
      </c>
      <c r="T4" s="18">
        <f t="shared" si="2"/>
        <v>4.0000000000000001E-3</v>
      </c>
      <c r="U4" s="18">
        <f t="shared" si="11"/>
        <v>2.6666666666666666E-3</v>
      </c>
      <c r="V4" s="18">
        <f t="shared" si="3"/>
        <v>0</v>
      </c>
      <c r="W4" s="18">
        <f t="shared" si="4"/>
        <v>0</v>
      </c>
      <c r="X4" s="18">
        <f t="shared" si="5"/>
        <v>0</v>
      </c>
      <c r="Y4" s="18">
        <f t="shared" si="12"/>
        <v>0</v>
      </c>
      <c r="Z4" s="18">
        <f t="shared" si="13"/>
        <v>0</v>
      </c>
      <c r="AA4" s="18">
        <f t="shared" si="14"/>
        <v>0</v>
      </c>
      <c r="AC4" s="7">
        <f t="shared" si="15"/>
        <v>0</v>
      </c>
      <c r="AD4" s="3">
        <f t="shared" si="16"/>
        <v>6.9333333333333329E-5</v>
      </c>
      <c r="AE4" s="7">
        <f t="shared" si="17"/>
        <v>-6.9333333333333329E-5</v>
      </c>
      <c r="AF4" s="7">
        <f t="shared" si="18"/>
        <v>0</v>
      </c>
      <c r="AG4" s="3">
        <f t="shared" si="7"/>
        <v>0</v>
      </c>
      <c r="AH4" s="3" t="e">
        <f t="shared" si="8"/>
        <v>#DIV/0!</v>
      </c>
      <c r="AI4" s="3">
        <f t="shared" si="9"/>
        <v>0</v>
      </c>
      <c r="AJ4" s="3"/>
    </row>
    <row r="5" spans="1:38">
      <c r="A5" s="13">
        <v>10</v>
      </c>
      <c r="B5" s="13">
        <v>10</v>
      </c>
      <c r="C5" s="13">
        <v>10</v>
      </c>
      <c r="D5" s="13">
        <v>0.01</v>
      </c>
      <c r="E5" s="13">
        <v>0</v>
      </c>
      <c r="F5" s="13">
        <v>0.01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N5" s="3">
        <v>10</v>
      </c>
      <c r="O5" s="3">
        <v>10</v>
      </c>
      <c r="P5" s="3">
        <v>10</v>
      </c>
      <c r="Q5" s="18">
        <f t="shared" si="10"/>
        <v>10</v>
      </c>
      <c r="R5" s="18">
        <f t="shared" si="0"/>
        <v>4.0000000000000001E-3</v>
      </c>
      <c r="S5" s="18">
        <f t="shared" si="1"/>
        <v>0</v>
      </c>
      <c r="T5" s="18">
        <f t="shared" si="2"/>
        <v>4.0000000000000001E-3</v>
      </c>
      <c r="U5" s="18">
        <f t="shared" si="11"/>
        <v>2.6666666666666666E-3</v>
      </c>
      <c r="V5" s="18">
        <f t="shared" si="3"/>
        <v>0</v>
      </c>
      <c r="W5" s="18">
        <f t="shared" si="4"/>
        <v>0</v>
      </c>
      <c r="X5" s="18">
        <f t="shared" si="5"/>
        <v>0</v>
      </c>
      <c r="Y5" s="18">
        <f t="shared" si="12"/>
        <v>0</v>
      </c>
      <c r="Z5" s="18">
        <f t="shared" si="13"/>
        <v>0</v>
      </c>
      <c r="AA5" s="18">
        <f t="shared" si="14"/>
        <v>0</v>
      </c>
      <c r="AC5" s="7">
        <f t="shared" si="15"/>
        <v>0</v>
      </c>
      <c r="AD5" s="3">
        <f t="shared" si="16"/>
        <v>6.9333333333333329E-5</v>
      </c>
      <c r="AE5" s="7">
        <f t="shared" si="17"/>
        <v>-6.9333333333333329E-5</v>
      </c>
      <c r="AF5" s="7">
        <f t="shared" si="18"/>
        <v>0</v>
      </c>
      <c r="AG5" s="3">
        <f t="shared" si="7"/>
        <v>0</v>
      </c>
      <c r="AH5" s="3" t="e">
        <f t="shared" si="8"/>
        <v>#DIV/0!</v>
      </c>
      <c r="AI5" s="3">
        <f t="shared" si="9"/>
        <v>0</v>
      </c>
      <c r="AJ5" s="3"/>
    </row>
    <row r="6" spans="1:38">
      <c r="A6" s="13">
        <v>14</v>
      </c>
      <c r="B6" s="13">
        <v>14</v>
      </c>
      <c r="C6" s="13">
        <v>14</v>
      </c>
      <c r="D6" s="13">
        <v>0.01</v>
      </c>
      <c r="E6" s="13">
        <v>0</v>
      </c>
      <c r="F6" s="13">
        <v>0.01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N6" s="3">
        <v>14</v>
      </c>
      <c r="O6" s="3">
        <v>14</v>
      </c>
      <c r="P6" s="3">
        <v>14</v>
      </c>
      <c r="Q6" s="18">
        <f t="shared" si="10"/>
        <v>14</v>
      </c>
      <c r="R6" s="18">
        <f t="shared" si="0"/>
        <v>4.0000000000000001E-3</v>
      </c>
      <c r="S6" s="18">
        <f t="shared" si="1"/>
        <v>0</v>
      </c>
      <c r="T6" s="18">
        <f t="shared" si="2"/>
        <v>4.0000000000000001E-3</v>
      </c>
      <c r="U6" s="18">
        <f t="shared" si="11"/>
        <v>2.6666666666666666E-3</v>
      </c>
      <c r="V6" s="18">
        <f t="shared" si="3"/>
        <v>0</v>
      </c>
      <c r="W6" s="18">
        <f t="shared" si="4"/>
        <v>0</v>
      </c>
      <c r="X6" s="18">
        <f t="shared" si="5"/>
        <v>0</v>
      </c>
      <c r="Y6" s="18">
        <f t="shared" si="12"/>
        <v>0</v>
      </c>
      <c r="Z6" s="18">
        <f t="shared" si="13"/>
        <v>0</v>
      </c>
      <c r="AA6" s="18">
        <f t="shared" si="14"/>
        <v>0</v>
      </c>
      <c r="AC6" s="7">
        <f t="shared" si="15"/>
        <v>0</v>
      </c>
      <c r="AD6" s="3">
        <f t="shared" si="16"/>
        <v>6.9333333333333329E-5</v>
      </c>
      <c r="AE6" s="7">
        <f t="shared" si="17"/>
        <v>-6.9333333333333329E-5</v>
      </c>
      <c r="AF6" s="7">
        <f t="shared" si="18"/>
        <v>0</v>
      </c>
      <c r="AG6" s="3">
        <f t="shared" si="7"/>
        <v>0</v>
      </c>
      <c r="AH6" s="3" t="e">
        <f t="shared" si="8"/>
        <v>#DIV/0!</v>
      </c>
      <c r="AI6" s="3">
        <f t="shared" si="9"/>
        <v>0</v>
      </c>
      <c r="AJ6" s="3"/>
    </row>
    <row r="7" spans="1:38">
      <c r="A7" s="13">
        <v>18</v>
      </c>
      <c r="B7" s="13">
        <v>17</v>
      </c>
      <c r="C7" s="13">
        <v>18</v>
      </c>
      <c r="D7" s="13">
        <v>0.01</v>
      </c>
      <c r="E7" s="13">
        <v>0</v>
      </c>
      <c r="F7" s="13">
        <v>0.01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N7" s="3">
        <v>18</v>
      </c>
      <c r="O7" s="3">
        <v>17</v>
      </c>
      <c r="P7" s="3">
        <v>18</v>
      </c>
      <c r="Q7" s="18">
        <f t="shared" si="10"/>
        <v>17.666666666666668</v>
      </c>
      <c r="R7" s="18">
        <f t="shared" si="0"/>
        <v>4.0000000000000001E-3</v>
      </c>
      <c r="S7" s="18">
        <f t="shared" si="1"/>
        <v>0</v>
      </c>
      <c r="T7" s="18">
        <f t="shared" si="2"/>
        <v>4.0000000000000001E-3</v>
      </c>
      <c r="U7" s="18">
        <f t="shared" si="11"/>
        <v>2.6666666666666666E-3</v>
      </c>
      <c r="V7" s="18">
        <f t="shared" si="3"/>
        <v>0</v>
      </c>
      <c r="W7" s="18">
        <f t="shared" si="4"/>
        <v>0</v>
      </c>
      <c r="X7" s="18">
        <f t="shared" si="5"/>
        <v>0</v>
      </c>
      <c r="Y7" s="18">
        <f t="shared" si="12"/>
        <v>0</v>
      </c>
      <c r="Z7" s="18">
        <f t="shared" si="13"/>
        <v>0</v>
      </c>
      <c r="AA7" s="18">
        <f t="shared" si="14"/>
        <v>0</v>
      </c>
      <c r="AC7" s="7">
        <f t="shared" si="15"/>
        <v>0</v>
      </c>
      <c r="AD7" s="3">
        <f t="shared" si="16"/>
        <v>6.9333333333333329E-5</v>
      </c>
      <c r="AE7" s="7">
        <f t="shared" si="17"/>
        <v>-6.9333333333333329E-5</v>
      </c>
      <c r="AF7" s="7">
        <f t="shared" si="18"/>
        <v>0</v>
      </c>
      <c r="AG7" s="3">
        <f t="shared" si="7"/>
        <v>0</v>
      </c>
      <c r="AH7" s="3" t="e">
        <f t="shared" si="8"/>
        <v>#DIV/0!</v>
      </c>
      <c r="AI7" s="3">
        <f t="shared" si="9"/>
        <v>0</v>
      </c>
      <c r="AJ7" s="3"/>
    </row>
    <row r="8" spans="1:38">
      <c r="A8" s="13">
        <v>24</v>
      </c>
      <c r="B8" s="13">
        <v>24</v>
      </c>
      <c r="C8" s="13">
        <v>24</v>
      </c>
      <c r="D8" s="13">
        <v>0.02</v>
      </c>
      <c r="E8" s="13">
        <v>0.01</v>
      </c>
      <c r="F8" s="13">
        <v>0.02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N8" s="3">
        <v>24</v>
      </c>
      <c r="O8" s="3">
        <v>24</v>
      </c>
      <c r="P8" s="3">
        <v>24</v>
      </c>
      <c r="Q8" s="18">
        <f t="shared" si="10"/>
        <v>24</v>
      </c>
      <c r="R8" s="18">
        <f t="shared" si="0"/>
        <v>8.0000000000000002E-3</v>
      </c>
      <c r="S8" s="18">
        <f t="shared" si="1"/>
        <v>4.0000000000000001E-3</v>
      </c>
      <c r="T8" s="18">
        <f t="shared" si="2"/>
        <v>8.0000000000000002E-3</v>
      </c>
      <c r="U8" s="18">
        <f t="shared" si="11"/>
        <v>6.6666666666666671E-3</v>
      </c>
      <c r="V8" s="18">
        <f t="shared" si="3"/>
        <v>0</v>
      </c>
      <c r="W8" s="18">
        <f t="shared" si="4"/>
        <v>0</v>
      </c>
      <c r="X8" s="18">
        <f t="shared" si="5"/>
        <v>0</v>
      </c>
      <c r="Y8" s="18">
        <f t="shared" si="12"/>
        <v>0</v>
      </c>
      <c r="Z8" s="18">
        <f t="shared" si="13"/>
        <v>0</v>
      </c>
      <c r="AA8" s="18">
        <f t="shared" si="14"/>
        <v>0</v>
      </c>
      <c r="AC8" s="7">
        <f t="shared" si="15"/>
        <v>0</v>
      </c>
      <c r="AD8" s="3">
        <f t="shared" si="16"/>
        <v>4.3333333333333342E-4</v>
      </c>
      <c r="AE8" s="7">
        <f t="shared" si="17"/>
        <v>-4.3333333333333342E-4</v>
      </c>
      <c r="AF8" s="7">
        <f t="shared" si="18"/>
        <v>0</v>
      </c>
      <c r="AG8" s="3">
        <f t="shared" si="7"/>
        <v>0</v>
      </c>
      <c r="AH8" s="3">
        <f t="shared" si="8"/>
        <v>0</v>
      </c>
      <c r="AI8" s="3">
        <f t="shared" si="9"/>
        <v>0</v>
      </c>
      <c r="AJ8" s="3"/>
    </row>
    <row r="9" spans="1:38">
      <c r="A9" s="13">
        <v>29</v>
      </c>
      <c r="B9" s="13">
        <v>29</v>
      </c>
      <c r="C9" s="13">
        <v>29</v>
      </c>
      <c r="D9" s="13">
        <v>0.02</v>
      </c>
      <c r="E9" s="13">
        <v>0.01</v>
      </c>
      <c r="F9" s="13">
        <v>0.02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N9" s="3">
        <v>29</v>
      </c>
      <c r="O9" s="3">
        <v>29</v>
      </c>
      <c r="P9" s="3">
        <v>29</v>
      </c>
      <c r="Q9" s="18">
        <f t="shared" si="10"/>
        <v>29</v>
      </c>
      <c r="R9" s="18">
        <f t="shared" si="0"/>
        <v>8.0000000000000002E-3</v>
      </c>
      <c r="S9" s="18">
        <f t="shared" si="1"/>
        <v>4.0000000000000001E-3</v>
      </c>
      <c r="T9" s="18">
        <f t="shared" si="2"/>
        <v>8.0000000000000002E-3</v>
      </c>
      <c r="U9" s="18">
        <f t="shared" si="11"/>
        <v>6.6666666666666671E-3</v>
      </c>
      <c r="V9" s="18">
        <f t="shared" si="3"/>
        <v>0</v>
      </c>
      <c r="W9" s="18">
        <f t="shared" si="4"/>
        <v>0</v>
      </c>
      <c r="X9" s="18">
        <f t="shared" si="5"/>
        <v>0</v>
      </c>
      <c r="Y9" s="18">
        <f t="shared" si="12"/>
        <v>0</v>
      </c>
      <c r="Z9" s="18">
        <f t="shared" si="13"/>
        <v>0</v>
      </c>
      <c r="AA9" s="18">
        <f t="shared" si="14"/>
        <v>0</v>
      </c>
      <c r="AC9" s="7">
        <f t="shared" si="15"/>
        <v>0</v>
      </c>
      <c r="AD9" s="3">
        <f t="shared" si="16"/>
        <v>4.3333333333333342E-4</v>
      </c>
      <c r="AE9" s="7">
        <f t="shared" si="17"/>
        <v>-4.3333333333333342E-4</v>
      </c>
      <c r="AF9" s="7">
        <f t="shared" si="18"/>
        <v>0</v>
      </c>
      <c r="AG9" s="3">
        <f t="shared" si="7"/>
        <v>0</v>
      </c>
      <c r="AH9" s="3">
        <f t="shared" si="8"/>
        <v>0</v>
      </c>
      <c r="AI9" s="3">
        <f t="shared" si="9"/>
        <v>0</v>
      </c>
      <c r="AJ9" s="3"/>
    </row>
    <row r="10" spans="1:38">
      <c r="A10" s="13">
        <v>37</v>
      </c>
      <c r="B10" s="13">
        <v>36</v>
      </c>
      <c r="C10" s="13">
        <v>37</v>
      </c>
      <c r="D10" s="13">
        <v>0.02</v>
      </c>
      <c r="E10" s="13">
        <v>0.01</v>
      </c>
      <c r="F10" s="13">
        <v>0.02</v>
      </c>
      <c r="G10" s="13">
        <v>1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N10" s="3">
        <v>37</v>
      </c>
      <c r="O10" s="3">
        <v>36</v>
      </c>
      <c r="P10" s="3">
        <v>37</v>
      </c>
      <c r="Q10" s="18">
        <f t="shared" si="10"/>
        <v>36.666666666666664</v>
      </c>
      <c r="R10" s="18">
        <f t="shared" si="0"/>
        <v>8.0000000000000002E-3</v>
      </c>
      <c r="S10" s="18">
        <f t="shared" si="1"/>
        <v>4.0000000000000001E-3</v>
      </c>
      <c r="T10" s="18">
        <f t="shared" si="2"/>
        <v>8.0000000000000002E-3</v>
      </c>
      <c r="U10" s="18">
        <f t="shared" si="11"/>
        <v>6.6666666666666671E-3</v>
      </c>
      <c r="V10" s="18">
        <f t="shared" si="3"/>
        <v>0.4</v>
      </c>
      <c r="W10" s="18">
        <f t="shared" si="4"/>
        <v>0</v>
      </c>
      <c r="X10" s="18">
        <f t="shared" si="5"/>
        <v>0</v>
      </c>
      <c r="Y10" s="18">
        <f t="shared" si="12"/>
        <v>0</v>
      </c>
      <c r="Z10" s="18">
        <f t="shared" si="13"/>
        <v>0</v>
      </c>
      <c r="AA10" s="18">
        <f t="shared" si="14"/>
        <v>0</v>
      </c>
      <c r="AC10" s="7">
        <f t="shared" si="15"/>
        <v>0.4</v>
      </c>
      <c r="AD10" s="3">
        <f t="shared" si="16"/>
        <v>4.3333333333333342E-4</v>
      </c>
      <c r="AE10" s="7">
        <f t="shared" si="17"/>
        <v>0.39956666666666668</v>
      </c>
      <c r="AF10" s="7">
        <f t="shared" si="18"/>
        <v>0</v>
      </c>
      <c r="AG10" s="3">
        <f t="shared" si="7"/>
        <v>1.3513513513513515</v>
      </c>
      <c r="AH10" s="3">
        <f t="shared" si="8"/>
        <v>0</v>
      </c>
      <c r="AI10" s="3">
        <f t="shared" si="9"/>
        <v>0</v>
      </c>
      <c r="AJ10" s="3"/>
    </row>
    <row r="11" spans="1:38">
      <c r="A11" s="13">
        <v>44</v>
      </c>
      <c r="B11" s="13">
        <v>42</v>
      </c>
      <c r="C11" s="13">
        <v>43</v>
      </c>
      <c r="D11" s="13">
        <v>0.03</v>
      </c>
      <c r="E11" s="13">
        <v>0.01</v>
      </c>
      <c r="F11" s="13">
        <v>0.03</v>
      </c>
      <c r="G11" s="13">
        <v>1</v>
      </c>
      <c r="H11" s="13">
        <v>0</v>
      </c>
      <c r="I11" s="13">
        <v>0</v>
      </c>
      <c r="J11" s="13">
        <v>0</v>
      </c>
      <c r="K11" s="13">
        <v>0</v>
      </c>
      <c r="L11" s="13">
        <v>1</v>
      </c>
      <c r="N11" s="3">
        <v>44</v>
      </c>
      <c r="O11" s="3">
        <v>42</v>
      </c>
      <c r="P11" s="3">
        <v>43</v>
      </c>
      <c r="Q11" s="18">
        <f t="shared" si="10"/>
        <v>43</v>
      </c>
      <c r="R11" s="18">
        <f t="shared" si="0"/>
        <v>1.2E-2</v>
      </c>
      <c r="S11" s="18">
        <f t="shared" si="1"/>
        <v>4.0000000000000001E-3</v>
      </c>
      <c r="T11" s="18">
        <f t="shared" si="2"/>
        <v>1.2E-2</v>
      </c>
      <c r="U11" s="18">
        <f t="shared" si="11"/>
        <v>9.3333333333333341E-3</v>
      </c>
      <c r="V11" s="18">
        <f t="shared" si="3"/>
        <v>0.4</v>
      </c>
      <c r="W11" s="18">
        <f t="shared" si="4"/>
        <v>0</v>
      </c>
      <c r="X11" s="18">
        <f t="shared" si="5"/>
        <v>0</v>
      </c>
      <c r="Y11" s="18">
        <f t="shared" si="12"/>
        <v>0</v>
      </c>
      <c r="Z11" s="18">
        <f t="shared" si="13"/>
        <v>0</v>
      </c>
      <c r="AA11" s="18">
        <f t="shared" si="14"/>
        <v>-0.4</v>
      </c>
      <c r="AC11" s="7">
        <f t="shared" si="15"/>
        <v>0.4</v>
      </c>
      <c r="AD11" s="3">
        <f t="shared" si="16"/>
        <v>8.4933333333333356E-4</v>
      </c>
      <c r="AE11" s="7">
        <f t="shared" si="17"/>
        <v>0.39915066666666671</v>
      </c>
      <c r="AF11" s="7">
        <f t="shared" si="18"/>
        <v>-0.4</v>
      </c>
      <c r="AG11" s="3">
        <f t="shared" si="7"/>
        <v>0.75757575757575757</v>
      </c>
      <c r="AH11" s="3">
        <f t="shared" si="8"/>
        <v>0</v>
      </c>
      <c r="AI11" s="3">
        <f t="shared" si="9"/>
        <v>0</v>
      </c>
      <c r="AJ11" s="3"/>
    </row>
    <row r="12" spans="1:38">
      <c r="A12" s="13">
        <v>50</v>
      </c>
      <c r="B12" s="13">
        <v>49</v>
      </c>
      <c r="C12" s="13">
        <v>49</v>
      </c>
      <c r="D12" s="13">
        <v>0.03</v>
      </c>
      <c r="E12" s="13">
        <v>0.01</v>
      </c>
      <c r="F12" s="13">
        <v>0.03</v>
      </c>
      <c r="G12" s="13">
        <v>1</v>
      </c>
      <c r="H12" s="13">
        <v>0</v>
      </c>
      <c r="I12" s="13">
        <v>0</v>
      </c>
      <c r="J12" s="13">
        <v>0</v>
      </c>
      <c r="K12" s="13">
        <v>0</v>
      </c>
      <c r="L12" s="13">
        <v>1</v>
      </c>
      <c r="N12" s="3">
        <v>50</v>
      </c>
      <c r="O12" s="3">
        <v>49</v>
      </c>
      <c r="P12" s="3">
        <v>49</v>
      </c>
      <c r="Q12" s="18">
        <f t="shared" si="10"/>
        <v>49.333333333333336</v>
      </c>
      <c r="R12" s="18">
        <f t="shared" si="0"/>
        <v>1.2E-2</v>
      </c>
      <c r="S12" s="18">
        <f t="shared" si="1"/>
        <v>4.0000000000000001E-3</v>
      </c>
      <c r="T12" s="18">
        <f t="shared" si="2"/>
        <v>1.2E-2</v>
      </c>
      <c r="U12" s="18">
        <f t="shared" si="11"/>
        <v>9.3333333333333341E-3</v>
      </c>
      <c r="V12" s="18">
        <f t="shared" si="3"/>
        <v>0.4</v>
      </c>
      <c r="W12" s="18">
        <f t="shared" si="4"/>
        <v>0</v>
      </c>
      <c r="X12" s="18">
        <f t="shared" si="5"/>
        <v>0</v>
      </c>
      <c r="Y12" s="18">
        <f t="shared" si="12"/>
        <v>0</v>
      </c>
      <c r="Z12" s="18">
        <f t="shared" si="13"/>
        <v>0</v>
      </c>
      <c r="AA12" s="18">
        <f t="shared" si="14"/>
        <v>-0.4</v>
      </c>
      <c r="AC12" s="7">
        <f t="shared" si="15"/>
        <v>0.4</v>
      </c>
      <c r="AD12" s="3">
        <f t="shared" si="16"/>
        <v>8.4933333333333356E-4</v>
      </c>
      <c r="AE12" s="7">
        <f t="shared" si="17"/>
        <v>0.39915066666666671</v>
      </c>
      <c r="AF12" s="7">
        <f t="shared" si="18"/>
        <v>-0.4</v>
      </c>
      <c r="AG12" s="3">
        <f t="shared" si="7"/>
        <v>0.66666666666666674</v>
      </c>
      <c r="AH12" s="3">
        <f t="shared" si="8"/>
        <v>0</v>
      </c>
      <c r="AI12" s="3">
        <f t="shared" si="9"/>
        <v>0</v>
      </c>
      <c r="AJ12" s="3"/>
      <c r="AL12">
        <f>(AG12+AH12+AI12)/3</f>
        <v>0.22222222222222224</v>
      </c>
    </row>
    <row r="13" spans="1:38">
      <c r="A13" s="13">
        <v>56</v>
      </c>
      <c r="B13" s="13">
        <v>55</v>
      </c>
      <c r="C13" s="13">
        <v>55</v>
      </c>
      <c r="D13" s="13">
        <v>0.03</v>
      </c>
      <c r="E13" s="13">
        <v>0.01</v>
      </c>
      <c r="F13" s="13">
        <v>0.03</v>
      </c>
      <c r="G13" s="13">
        <v>1</v>
      </c>
      <c r="H13" s="13">
        <v>1</v>
      </c>
      <c r="I13" s="13">
        <v>1</v>
      </c>
      <c r="J13" s="13">
        <v>0</v>
      </c>
      <c r="K13" s="13">
        <v>0</v>
      </c>
      <c r="L13" s="13">
        <v>1</v>
      </c>
      <c r="N13" s="3">
        <v>56</v>
      </c>
      <c r="O13" s="3">
        <v>55</v>
      </c>
      <c r="P13" s="3">
        <v>55</v>
      </c>
      <c r="Q13" s="18">
        <f t="shared" si="10"/>
        <v>55.333333333333336</v>
      </c>
      <c r="R13" s="18">
        <f t="shared" si="0"/>
        <v>1.2E-2</v>
      </c>
      <c r="S13" s="18">
        <f t="shared" si="1"/>
        <v>4.0000000000000001E-3</v>
      </c>
      <c r="T13" s="18">
        <f t="shared" si="2"/>
        <v>1.2E-2</v>
      </c>
      <c r="U13" s="18">
        <f t="shared" si="11"/>
        <v>9.3333333333333341E-3</v>
      </c>
      <c r="V13" s="18">
        <f t="shared" si="3"/>
        <v>0.4</v>
      </c>
      <c r="W13" s="18">
        <f t="shared" si="4"/>
        <v>0.4</v>
      </c>
      <c r="X13" s="18">
        <f t="shared" si="5"/>
        <v>0.4</v>
      </c>
      <c r="Y13" s="18">
        <f t="shared" si="12"/>
        <v>0</v>
      </c>
      <c r="Z13" s="18">
        <f t="shared" si="13"/>
        <v>0</v>
      </c>
      <c r="AA13" s="18">
        <f t="shared" si="14"/>
        <v>-0.4</v>
      </c>
      <c r="AC13" s="7">
        <f t="shared" si="15"/>
        <v>1.2000000000000002</v>
      </c>
      <c r="AD13" s="3">
        <f t="shared" si="16"/>
        <v>8.4933333333333356E-4</v>
      </c>
      <c r="AE13" s="7">
        <f t="shared" si="17"/>
        <v>1.1991506666666669</v>
      </c>
      <c r="AF13" s="7">
        <f t="shared" si="18"/>
        <v>-0.4</v>
      </c>
      <c r="AG13" s="3">
        <f t="shared" si="7"/>
        <v>0.59523809523809523</v>
      </c>
      <c r="AH13" s="3">
        <f t="shared" si="8"/>
        <v>1.8181818181818183</v>
      </c>
      <c r="AI13" s="3">
        <f t="shared" si="9"/>
        <v>0.60606060606060608</v>
      </c>
      <c r="AJ13" s="3"/>
      <c r="AL13" s="11">
        <f>(AG13+AH13+AI13)/3</f>
        <v>1.0064935064935066</v>
      </c>
    </row>
    <row r="14" spans="1:38">
      <c r="A14" s="13">
        <v>67</v>
      </c>
      <c r="B14" s="13">
        <v>65</v>
      </c>
      <c r="C14" s="13">
        <v>66</v>
      </c>
      <c r="D14" s="13">
        <v>0.03</v>
      </c>
      <c r="E14" s="13">
        <v>0.02</v>
      </c>
      <c r="F14" s="13">
        <v>0.03</v>
      </c>
      <c r="G14" s="13">
        <v>1</v>
      </c>
      <c r="H14" s="13">
        <v>1</v>
      </c>
      <c r="I14" s="13">
        <v>1</v>
      </c>
      <c r="J14" s="13">
        <v>0</v>
      </c>
      <c r="K14" s="13">
        <v>0</v>
      </c>
      <c r="L14" s="13">
        <v>1</v>
      </c>
      <c r="N14" s="3">
        <v>67</v>
      </c>
      <c r="O14" s="3">
        <v>65</v>
      </c>
      <c r="P14" s="3">
        <v>66</v>
      </c>
      <c r="Q14" s="18">
        <f t="shared" si="10"/>
        <v>66</v>
      </c>
      <c r="R14" s="18">
        <f t="shared" si="0"/>
        <v>1.2E-2</v>
      </c>
      <c r="S14" s="18">
        <f t="shared" si="1"/>
        <v>8.0000000000000002E-3</v>
      </c>
      <c r="T14" s="18">
        <f t="shared" si="2"/>
        <v>1.2E-2</v>
      </c>
      <c r="U14" s="18">
        <f t="shared" si="11"/>
        <v>1.0666666666666666E-2</v>
      </c>
      <c r="V14" s="18">
        <f t="shared" si="3"/>
        <v>0.4</v>
      </c>
      <c r="W14" s="18">
        <f t="shared" si="4"/>
        <v>0.4</v>
      </c>
      <c r="X14" s="18">
        <f t="shared" si="5"/>
        <v>0.4</v>
      </c>
      <c r="Y14" s="18">
        <f t="shared" si="12"/>
        <v>0</v>
      </c>
      <c r="Z14" s="18">
        <f t="shared" si="13"/>
        <v>0</v>
      </c>
      <c r="AA14" s="18">
        <f t="shared" si="14"/>
        <v>-0.4</v>
      </c>
      <c r="AC14" s="7">
        <f t="shared" si="15"/>
        <v>1.2000000000000002</v>
      </c>
      <c r="AD14" s="3">
        <f t="shared" si="16"/>
        <v>1.1093333333333333E-3</v>
      </c>
      <c r="AE14" s="7">
        <f t="shared" si="17"/>
        <v>1.1988906666666668</v>
      </c>
      <c r="AF14" s="7">
        <f t="shared" si="18"/>
        <v>-0.4</v>
      </c>
      <c r="AG14" s="3">
        <f t="shared" si="7"/>
        <v>0.49751243781094528</v>
      </c>
      <c r="AH14" s="3">
        <f t="shared" si="8"/>
        <v>0.76923076923076927</v>
      </c>
      <c r="AI14" s="3">
        <f t="shared" si="9"/>
        <v>0.50505050505050508</v>
      </c>
      <c r="AJ14" s="3">
        <f t="shared" ref="AJ13:AJ33" si="19">(AG14+AH14+AI14)/3</f>
        <v>0.59059790403073986</v>
      </c>
    </row>
    <row r="15" spans="1:38">
      <c r="A15" s="13">
        <v>72</v>
      </c>
      <c r="B15" s="13">
        <v>64</v>
      </c>
      <c r="C15" s="13">
        <v>74</v>
      </c>
      <c r="D15" s="13">
        <v>0.04</v>
      </c>
      <c r="E15" s="13">
        <v>0.02</v>
      </c>
      <c r="F15" s="13">
        <v>0.04</v>
      </c>
      <c r="G15" s="13">
        <v>2</v>
      </c>
      <c r="H15" s="13">
        <v>1</v>
      </c>
      <c r="I15" s="13">
        <v>1</v>
      </c>
      <c r="J15" s="13">
        <v>1</v>
      </c>
      <c r="K15" s="13">
        <v>0</v>
      </c>
      <c r="L15" s="13">
        <v>1</v>
      </c>
      <c r="N15" s="3">
        <v>72</v>
      </c>
      <c r="O15" s="3">
        <v>64</v>
      </c>
      <c r="P15" s="3">
        <v>74</v>
      </c>
      <c r="Q15" s="18">
        <f t="shared" si="10"/>
        <v>70</v>
      </c>
      <c r="R15" s="18">
        <f t="shared" si="0"/>
        <v>1.6E-2</v>
      </c>
      <c r="S15" s="18">
        <f t="shared" si="1"/>
        <v>8.0000000000000002E-3</v>
      </c>
      <c r="T15" s="18">
        <f t="shared" si="2"/>
        <v>1.6E-2</v>
      </c>
      <c r="U15" s="18">
        <f t="shared" si="11"/>
        <v>1.3333333333333334E-2</v>
      </c>
      <c r="V15" s="18">
        <f t="shared" si="3"/>
        <v>0.8</v>
      </c>
      <c r="W15" s="18">
        <f t="shared" si="4"/>
        <v>0.4</v>
      </c>
      <c r="X15" s="18">
        <f t="shared" si="5"/>
        <v>0.4</v>
      </c>
      <c r="Y15" s="18">
        <f t="shared" si="12"/>
        <v>-0.4</v>
      </c>
      <c r="Z15" s="18">
        <f t="shared" si="13"/>
        <v>0</v>
      </c>
      <c r="AA15" s="18">
        <f t="shared" si="14"/>
        <v>-0.4</v>
      </c>
      <c r="AC15" s="7">
        <f t="shared" si="15"/>
        <v>1.6</v>
      </c>
      <c r="AD15" s="3">
        <f t="shared" si="16"/>
        <v>1.7333333333333337E-3</v>
      </c>
      <c r="AE15" s="7">
        <f t="shared" si="17"/>
        <v>1.5982666666666667</v>
      </c>
      <c r="AF15" s="7">
        <f t="shared" si="18"/>
        <v>-0.8</v>
      </c>
      <c r="AG15" s="3">
        <f t="shared" si="7"/>
        <v>0.69444444444444442</v>
      </c>
      <c r="AH15" s="3">
        <f t="shared" si="8"/>
        <v>0.78125</v>
      </c>
      <c r="AI15" s="3">
        <f t="shared" si="9"/>
        <v>0.33783783783783788</v>
      </c>
      <c r="AJ15" s="3">
        <f t="shared" si="19"/>
        <v>0.60451076076076082</v>
      </c>
    </row>
    <row r="16" spans="1:38">
      <c r="A16" s="13">
        <v>89</v>
      </c>
      <c r="B16" s="13">
        <v>87</v>
      </c>
      <c r="C16" s="13">
        <v>88</v>
      </c>
      <c r="D16" s="13">
        <v>0.04</v>
      </c>
      <c r="E16" s="13">
        <v>0.02</v>
      </c>
      <c r="F16" s="13">
        <v>0.04</v>
      </c>
      <c r="G16" s="13">
        <v>2</v>
      </c>
      <c r="H16" s="13">
        <v>1</v>
      </c>
      <c r="I16" s="13">
        <v>1</v>
      </c>
      <c r="J16" s="13">
        <v>0</v>
      </c>
      <c r="K16" s="13">
        <v>0</v>
      </c>
      <c r="L16" s="13">
        <v>1</v>
      </c>
      <c r="M16" s="5"/>
      <c r="N16" s="3">
        <v>89</v>
      </c>
      <c r="O16" s="3">
        <v>87</v>
      </c>
      <c r="P16" s="3">
        <v>88</v>
      </c>
      <c r="Q16" s="18">
        <f t="shared" si="10"/>
        <v>88</v>
      </c>
      <c r="R16" s="18">
        <f t="shared" si="0"/>
        <v>1.6E-2</v>
      </c>
      <c r="S16" s="18">
        <f t="shared" si="1"/>
        <v>8.0000000000000002E-3</v>
      </c>
      <c r="T16" s="18">
        <f t="shared" si="2"/>
        <v>1.6E-2</v>
      </c>
      <c r="U16" s="18">
        <f t="shared" si="11"/>
        <v>1.3333333333333334E-2</v>
      </c>
      <c r="V16" s="18">
        <f t="shared" si="3"/>
        <v>0.8</v>
      </c>
      <c r="W16" s="18">
        <f t="shared" si="4"/>
        <v>0.4</v>
      </c>
      <c r="X16" s="18">
        <f t="shared" si="5"/>
        <v>0.4</v>
      </c>
      <c r="Y16" s="18">
        <f t="shared" si="12"/>
        <v>0</v>
      </c>
      <c r="Z16" s="18">
        <f t="shared" si="13"/>
        <v>0</v>
      </c>
      <c r="AA16" s="18">
        <f t="shared" si="14"/>
        <v>-0.4</v>
      </c>
      <c r="AC16" s="7">
        <f t="shared" si="15"/>
        <v>1.6</v>
      </c>
      <c r="AD16" s="3">
        <f t="shared" si="16"/>
        <v>1.7333333333333337E-3</v>
      </c>
      <c r="AE16" s="7">
        <f t="shared" si="17"/>
        <v>1.5982666666666667</v>
      </c>
      <c r="AF16" s="7">
        <f t="shared" si="18"/>
        <v>-0.4</v>
      </c>
      <c r="AG16" s="3">
        <f t="shared" si="7"/>
        <v>0.5617977528089888</v>
      </c>
      <c r="AH16" s="3">
        <f t="shared" si="8"/>
        <v>0.57471264367816088</v>
      </c>
      <c r="AI16" s="3">
        <f t="shared" si="9"/>
        <v>0.28409090909090912</v>
      </c>
      <c r="AJ16" s="3">
        <f t="shared" si="19"/>
        <v>0.47353376852601964</v>
      </c>
    </row>
    <row r="17" spans="1:36">
      <c r="A17" s="13">
        <v>102</v>
      </c>
      <c r="B17" s="13">
        <v>101</v>
      </c>
      <c r="C17" s="13">
        <v>101</v>
      </c>
      <c r="D17" s="13">
        <v>0.05</v>
      </c>
      <c r="E17" s="13">
        <v>0.03</v>
      </c>
      <c r="F17" s="13">
        <v>0.05</v>
      </c>
      <c r="G17" s="13">
        <v>3</v>
      </c>
      <c r="H17" s="13">
        <v>2</v>
      </c>
      <c r="I17" s="13">
        <v>2</v>
      </c>
      <c r="J17" s="13">
        <v>1</v>
      </c>
      <c r="K17" s="13">
        <v>1</v>
      </c>
      <c r="L17" s="13">
        <v>2</v>
      </c>
      <c r="N17" s="3">
        <v>102</v>
      </c>
      <c r="O17" s="3">
        <v>101</v>
      </c>
      <c r="P17" s="3">
        <v>101</v>
      </c>
      <c r="Q17" s="18">
        <f t="shared" si="10"/>
        <v>101.33333333333333</v>
      </c>
      <c r="R17" s="18">
        <f t="shared" si="0"/>
        <v>2.0000000000000004E-2</v>
      </c>
      <c r="S17" s="18">
        <f t="shared" si="1"/>
        <v>1.2E-2</v>
      </c>
      <c r="T17" s="18">
        <f t="shared" si="2"/>
        <v>2.0000000000000004E-2</v>
      </c>
      <c r="U17" s="18">
        <f t="shared" si="11"/>
        <v>1.7333333333333336E-2</v>
      </c>
      <c r="V17" s="18">
        <f t="shared" si="3"/>
        <v>1.2000000000000002</v>
      </c>
      <c r="W17" s="18">
        <f t="shared" si="4"/>
        <v>0.8</v>
      </c>
      <c r="X17" s="18">
        <f t="shared" si="5"/>
        <v>0.8</v>
      </c>
      <c r="Y17" s="18">
        <f t="shared" si="12"/>
        <v>-0.4</v>
      </c>
      <c r="Z17" s="18">
        <f t="shared" si="13"/>
        <v>-0.4</v>
      </c>
      <c r="AA17" s="18">
        <f t="shared" si="14"/>
        <v>-0.8</v>
      </c>
      <c r="AC17" s="7">
        <f t="shared" si="15"/>
        <v>2.8</v>
      </c>
      <c r="AD17" s="3">
        <f t="shared" si="16"/>
        <v>2.9293333333333341E-3</v>
      </c>
      <c r="AE17" s="7">
        <f t="shared" si="17"/>
        <v>2.7970706666666665</v>
      </c>
      <c r="AF17" s="7">
        <f t="shared" si="18"/>
        <v>-1.6</v>
      </c>
      <c r="AG17" s="3">
        <f t="shared" si="7"/>
        <v>0.58823529411764697</v>
      </c>
      <c r="AH17" s="3">
        <f t="shared" si="8"/>
        <v>0.66006600660066017</v>
      </c>
      <c r="AI17" s="3">
        <f t="shared" si="9"/>
        <v>0.39603960396039595</v>
      </c>
      <c r="AJ17" s="3">
        <f t="shared" si="19"/>
        <v>0.5481136348929011</v>
      </c>
    </row>
    <row r="18" spans="1:36">
      <c r="A18" s="13">
        <v>111</v>
      </c>
      <c r="B18" s="13">
        <v>109</v>
      </c>
      <c r="C18" s="13">
        <v>109</v>
      </c>
      <c r="D18" s="13">
        <v>0.05</v>
      </c>
      <c r="E18" s="13">
        <v>0.03</v>
      </c>
      <c r="F18" s="13">
        <v>0.05</v>
      </c>
      <c r="G18" s="13">
        <v>3</v>
      </c>
      <c r="H18" s="13">
        <v>2</v>
      </c>
      <c r="I18" s="13">
        <v>2</v>
      </c>
      <c r="J18" s="13">
        <v>1</v>
      </c>
      <c r="K18" s="13">
        <v>1</v>
      </c>
      <c r="L18" s="13">
        <v>2</v>
      </c>
      <c r="N18" s="3">
        <v>111</v>
      </c>
      <c r="O18" s="3">
        <v>109</v>
      </c>
      <c r="P18" s="3">
        <v>109</v>
      </c>
      <c r="Q18" s="18">
        <f t="shared" si="10"/>
        <v>109.66666666666667</v>
      </c>
      <c r="R18" s="18">
        <f t="shared" si="0"/>
        <v>2.0000000000000004E-2</v>
      </c>
      <c r="S18" s="18">
        <f t="shared" si="1"/>
        <v>1.2E-2</v>
      </c>
      <c r="T18" s="18">
        <f t="shared" si="2"/>
        <v>2.0000000000000004E-2</v>
      </c>
      <c r="U18" s="18">
        <f t="shared" si="11"/>
        <v>1.7333333333333336E-2</v>
      </c>
      <c r="V18" s="18">
        <f t="shared" si="3"/>
        <v>1.2000000000000002</v>
      </c>
      <c r="W18" s="18">
        <f t="shared" si="4"/>
        <v>0.8</v>
      </c>
      <c r="X18" s="18">
        <f t="shared" si="5"/>
        <v>0.8</v>
      </c>
      <c r="Y18" s="18">
        <f t="shared" si="12"/>
        <v>-0.4</v>
      </c>
      <c r="Z18" s="18">
        <f t="shared" si="13"/>
        <v>-0.4</v>
      </c>
      <c r="AA18" s="18">
        <f t="shared" si="14"/>
        <v>-0.8</v>
      </c>
      <c r="AC18" s="7">
        <f t="shared" si="15"/>
        <v>2.8</v>
      </c>
      <c r="AD18" s="3">
        <f t="shared" si="16"/>
        <v>2.9293333333333341E-3</v>
      </c>
      <c r="AE18" s="7">
        <f t="shared" si="17"/>
        <v>2.7970706666666665</v>
      </c>
      <c r="AF18" s="7">
        <f t="shared" si="18"/>
        <v>-1.6</v>
      </c>
      <c r="AG18" s="3">
        <f t="shared" si="7"/>
        <v>0.54054054054054046</v>
      </c>
      <c r="AH18" s="3">
        <f t="shared" si="8"/>
        <v>0.6116207951070336</v>
      </c>
      <c r="AI18" s="3">
        <f t="shared" si="9"/>
        <v>0.36697247706422009</v>
      </c>
      <c r="AJ18" s="3">
        <f t="shared" si="19"/>
        <v>0.50637793757059812</v>
      </c>
    </row>
    <row r="19" spans="1:36">
      <c r="A19" s="13">
        <v>120</v>
      </c>
      <c r="B19" s="13">
        <v>118</v>
      </c>
      <c r="C19" s="13">
        <v>119</v>
      </c>
      <c r="D19" s="13">
        <v>0.05</v>
      </c>
      <c r="E19" s="13">
        <v>0.03</v>
      </c>
      <c r="F19" s="13">
        <v>0.05</v>
      </c>
      <c r="G19" s="13">
        <v>4</v>
      </c>
      <c r="H19" s="13">
        <v>2</v>
      </c>
      <c r="I19" s="13">
        <v>2</v>
      </c>
      <c r="J19" s="13">
        <v>0</v>
      </c>
      <c r="K19" s="13">
        <v>1</v>
      </c>
      <c r="L19" s="13">
        <v>3</v>
      </c>
      <c r="M19" s="5"/>
      <c r="N19" s="3">
        <v>120</v>
      </c>
      <c r="O19" s="3">
        <v>118</v>
      </c>
      <c r="P19" s="3">
        <v>119</v>
      </c>
      <c r="Q19" s="18">
        <f t="shared" si="10"/>
        <v>119</v>
      </c>
      <c r="R19" s="18">
        <f t="shared" si="0"/>
        <v>2.0000000000000004E-2</v>
      </c>
      <c r="S19" s="18">
        <f t="shared" si="1"/>
        <v>1.2E-2</v>
      </c>
      <c r="T19" s="18">
        <f t="shared" si="2"/>
        <v>2.0000000000000004E-2</v>
      </c>
      <c r="U19" s="18">
        <f t="shared" si="11"/>
        <v>1.7333333333333336E-2</v>
      </c>
      <c r="V19" s="18">
        <f t="shared" si="3"/>
        <v>1.6</v>
      </c>
      <c r="W19" s="18">
        <f t="shared" si="4"/>
        <v>0.8</v>
      </c>
      <c r="X19" s="18">
        <f t="shared" si="5"/>
        <v>0.8</v>
      </c>
      <c r="Y19" s="18">
        <f t="shared" si="12"/>
        <v>0</v>
      </c>
      <c r="Z19" s="18">
        <f t="shared" si="13"/>
        <v>-0.4</v>
      </c>
      <c r="AA19" s="18">
        <f t="shared" si="14"/>
        <v>-1.2000000000000002</v>
      </c>
      <c r="AC19" s="7">
        <f t="shared" si="15"/>
        <v>3.2</v>
      </c>
      <c r="AD19" s="3">
        <f t="shared" si="16"/>
        <v>2.9293333333333341E-3</v>
      </c>
      <c r="AE19" s="7">
        <f t="shared" si="17"/>
        <v>3.1970706666666668</v>
      </c>
      <c r="AF19" s="7">
        <f t="shared" si="18"/>
        <v>-1.6</v>
      </c>
      <c r="AG19" s="3">
        <f t="shared" si="7"/>
        <v>0.66666666666666663</v>
      </c>
      <c r="AH19" s="3">
        <f t="shared" si="8"/>
        <v>0.56497175141242939</v>
      </c>
      <c r="AI19" s="3">
        <f t="shared" si="9"/>
        <v>0.33613445378151258</v>
      </c>
      <c r="AJ19" s="3">
        <f t="shared" si="19"/>
        <v>0.52259095728686955</v>
      </c>
    </row>
    <row r="20" spans="1:36">
      <c r="A20" s="13">
        <v>132</v>
      </c>
      <c r="B20" s="13">
        <v>130</v>
      </c>
      <c r="C20" s="13">
        <v>130</v>
      </c>
      <c r="D20" s="13">
        <v>0.06</v>
      </c>
      <c r="E20" s="13">
        <v>0.03</v>
      </c>
      <c r="F20" s="13">
        <v>0.06</v>
      </c>
      <c r="G20" s="13">
        <v>4</v>
      </c>
      <c r="H20" s="13">
        <v>2</v>
      </c>
      <c r="I20" s="13">
        <v>3</v>
      </c>
      <c r="J20" s="13">
        <v>2</v>
      </c>
      <c r="K20" s="13">
        <v>0</v>
      </c>
      <c r="L20" s="13">
        <v>4</v>
      </c>
      <c r="M20" s="5"/>
      <c r="N20" s="3">
        <v>132</v>
      </c>
      <c r="O20" s="3">
        <v>130</v>
      </c>
      <c r="P20" s="3">
        <v>130</v>
      </c>
      <c r="Q20" s="18">
        <f t="shared" si="10"/>
        <v>130.66666666666666</v>
      </c>
      <c r="R20" s="18">
        <f t="shared" si="0"/>
        <v>2.4E-2</v>
      </c>
      <c r="S20" s="18">
        <f t="shared" si="1"/>
        <v>1.2E-2</v>
      </c>
      <c r="T20" s="18">
        <f t="shared" si="2"/>
        <v>2.4E-2</v>
      </c>
      <c r="U20" s="18">
        <f t="shared" si="11"/>
        <v>0.02</v>
      </c>
      <c r="V20" s="18">
        <f t="shared" si="3"/>
        <v>1.6</v>
      </c>
      <c r="W20" s="18">
        <f t="shared" si="4"/>
        <v>0.8</v>
      </c>
      <c r="X20" s="18">
        <f t="shared" si="5"/>
        <v>1.2000000000000002</v>
      </c>
      <c r="Y20" s="18">
        <f t="shared" si="12"/>
        <v>-0.8</v>
      </c>
      <c r="Z20" s="18">
        <f t="shared" si="13"/>
        <v>0</v>
      </c>
      <c r="AA20" s="18">
        <f t="shared" si="14"/>
        <v>-1.6</v>
      </c>
      <c r="AC20" s="7">
        <f t="shared" si="15"/>
        <v>3.6000000000000005</v>
      </c>
      <c r="AD20" s="3">
        <f t="shared" si="16"/>
        <v>3.9000000000000003E-3</v>
      </c>
      <c r="AE20" s="7">
        <f t="shared" si="17"/>
        <v>3.5961000000000007</v>
      </c>
      <c r="AF20" s="7">
        <f t="shared" si="18"/>
        <v>-2.4000000000000004</v>
      </c>
      <c r="AG20" s="3">
        <f t="shared" si="7"/>
        <v>0.50505050505050508</v>
      </c>
      <c r="AH20" s="3">
        <f t="shared" si="8"/>
        <v>0.51282051282051289</v>
      </c>
      <c r="AI20" s="3">
        <f t="shared" si="9"/>
        <v>0.38461538461538464</v>
      </c>
      <c r="AJ20" s="3">
        <f t="shared" si="19"/>
        <v>0.4674954674954675</v>
      </c>
    </row>
    <row r="21" spans="1:36">
      <c r="A21" s="13">
        <v>146</v>
      </c>
      <c r="B21" s="13">
        <v>145</v>
      </c>
      <c r="C21" s="13">
        <v>145</v>
      </c>
      <c r="D21" s="13">
        <v>7.0000000000000007E-2</v>
      </c>
      <c r="E21" s="13">
        <v>0.04</v>
      </c>
      <c r="F21" s="13">
        <v>0.06</v>
      </c>
      <c r="G21" s="13">
        <v>5</v>
      </c>
      <c r="H21" s="13">
        <v>3</v>
      </c>
      <c r="I21" s="13">
        <v>3</v>
      </c>
      <c r="J21" s="13">
        <v>3</v>
      </c>
      <c r="K21" s="13">
        <v>2</v>
      </c>
      <c r="L21" s="13">
        <v>4</v>
      </c>
      <c r="N21" s="3">
        <v>146</v>
      </c>
      <c r="O21" s="3">
        <v>145</v>
      </c>
      <c r="P21" s="3">
        <v>145</v>
      </c>
      <c r="Q21" s="18">
        <f t="shared" si="10"/>
        <v>145.33333333333334</v>
      </c>
      <c r="R21" s="18">
        <f t="shared" si="0"/>
        <v>2.8000000000000004E-2</v>
      </c>
      <c r="S21" s="18">
        <f t="shared" si="1"/>
        <v>1.6E-2</v>
      </c>
      <c r="T21" s="18">
        <f t="shared" si="2"/>
        <v>2.4E-2</v>
      </c>
      <c r="U21" s="18">
        <f t="shared" si="11"/>
        <v>2.2666666666666668E-2</v>
      </c>
      <c r="V21" s="18">
        <f t="shared" si="3"/>
        <v>2</v>
      </c>
      <c r="W21" s="18">
        <f t="shared" si="4"/>
        <v>1.2000000000000002</v>
      </c>
      <c r="X21" s="18">
        <f t="shared" si="5"/>
        <v>1.2000000000000002</v>
      </c>
      <c r="Y21" s="18">
        <f t="shared" si="12"/>
        <v>-1.2000000000000002</v>
      </c>
      <c r="Z21" s="18">
        <f t="shared" si="13"/>
        <v>-0.8</v>
      </c>
      <c r="AA21" s="18">
        <f t="shared" si="14"/>
        <v>-1.6</v>
      </c>
      <c r="AC21" s="7">
        <f t="shared" si="15"/>
        <v>4.4000000000000004</v>
      </c>
      <c r="AD21" s="3">
        <f t="shared" si="16"/>
        <v>5.0093333333333335E-3</v>
      </c>
      <c r="AE21" s="7">
        <f t="shared" si="17"/>
        <v>4.3949906666666667</v>
      </c>
      <c r="AF21" s="7">
        <f t="shared" si="18"/>
        <v>-3.6</v>
      </c>
      <c r="AG21" s="3">
        <f t="shared" si="7"/>
        <v>0.48923679060665348</v>
      </c>
      <c r="AH21" s="3">
        <f t="shared" si="8"/>
        <v>0.51724137931034497</v>
      </c>
      <c r="AI21" s="3">
        <f t="shared" si="9"/>
        <v>0.34482758620689663</v>
      </c>
      <c r="AJ21" s="3">
        <f t="shared" si="19"/>
        <v>0.45043525204129836</v>
      </c>
    </row>
    <row r="22" spans="1:36">
      <c r="A22" s="13">
        <v>160</v>
      </c>
      <c r="B22" s="13">
        <v>158</v>
      </c>
      <c r="C22" s="13">
        <v>159</v>
      </c>
      <c r="D22" s="13">
        <v>7.0000000000000007E-2</v>
      </c>
      <c r="E22" s="13">
        <v>0.04</v>
      </c>
      <c r="F22" s="13">
        <v>7.0000000000000007E-2</v>
      </c>
      <c r="G22" s="13">
        <v>6</v>
      </c>
      <c r="H22" s="13">
        <v>3</v>
      </c>
      <c r="I22" s="13">
        <v>4</v>
      </c>
      <c r="J22" s="13">
        <v>2</v>
      </c>
      <c r="K22" s="13">
        <v>2</v>
      </c>
      <c r="L22" s="13">
        <v>5</v>
      </c>
      <c r="M22" s="5"/>
      <c r="N22" s="3">
        <v>160</v>
      </c>
      <c r="O22" s="3">
        <v>158</v>
      </c>
      <c r="P22" s="3">
        <v>159</v>
      </c>
      <c r="Q22" s="18">
        <f t="shared" si="10"/>
        <v>159</v>
      </c>
      <c r="R22" s="18">
        <f t="shared" si="0"/>
        <v>2.8000000000000004E-2</v>
      </c>
      <c r="S22" s="18">
        <f t="shared" si="1"/>
        <v>1.6E-2</v>
      </c>
      <c r="T22" s="18">
        <f t="shared" si="2"/>
        <v>2.8000000000000004E-2</v>
      </c>
      <c r="U22" s="18">
        <f t="shared" si="11"/>
        <v>2.4000000000000004E-2</v>
      </c>
      <c r="V22" s="18">
        <f t="shared" si="3"/>
        <v>2.4000000000000004</v>
      </c>
      <c r="W22" s="18">
        <f t="shared" si="4"/>
        <v>1.2000000000000002</v>
      </c>
      <c r="X22" s="18">
        <f t="shared" si="5"/>
        <v>1.6</v>
      </c>
      <c r="Y22" s="18">
        <f t="shared" si="12"/>
        <v>-0.8</v>
      </c>
      <c r="Z22" s="18">
        <f t="shared" si="13"/>
        <v>-0.8</v>
      </c>
      <c r="AA22" s="18">
        <f t="shared" si="14"/>
        <v>-2</v>
      </c>
      <c r="AC22" s="7">
        <f t="shared" si="15"/>
        <v>5.2000000000000011</v>
      </c>
      <c r="AD22" s="3">
        <f t="shared" si="16"/>
        <v>5.6160000000000021E-3</v>
      </c>
      <c r="AE22" s="7">
        <f t="shared" si="17"/>
        <v>5.1943840000000012</v>
      </c>
      <c r="AF22" s="7">
        <f t="shared" si="18"/>
        <v>-3.6</v>
      </c>
      <c r="AG22" s="3">
        <f t="shared" si="7"/>
        <v>0.5357142857142857</v>
      </c>
      <c r="AH22" s="3">
        <f t="shared" si="8"/>
        <v>0.47468354430379756</v>
      </c>
      <c r="AI22" s="3">
        <f t="shared" si="9"/>
        <v>0.35938903863432159</v>
      </c>
      <c r="AJ22" s="3">
        <f t="shared" si="19"/>
        <v>0.45659562288413502</v>
      </c>
    </row>
    <row r="23" spans="1:36">
      <c r="A23" s="13">
        <v>178</v>
      </c>
      <c r="B23" s="13">
        <v>177</v>
      </c>
      <c r="C23" s="13">
        <v>176</v>
      </c>
      <c r="D23" s="13">
        <v>0.08</v>
      </c>
      <c r="E23" s="13">
        <v>0.05</v>
      </c>
      <c r="F23" s="13">
        <v>0.08</v>
      </c>
      <c r="G23" s="13">
        <v>7</v>
      </c>
      <c r="H23" s="13">
        <v>4</v>
      </c>
      <c r="I23" s="13">
        <v>4</v>
      </c>
      <c r="J23" s="13">
        <v>4</v>
      </c>
      <c r="K23" s="13">
        <v>3</v>
      </c>
      <c r="L23" s="13">
        <v>7</v>
      </c>
      <c r="N23" s="3">
        <v>178</v>
      </c>
      <c r="O23" s="3">
        <v>177</v>
      </c>
      <c r="P23" s="3">
        <v>176</v>
      </c>
      <c r="Q23" s="18">
        <f t="shared" si="10"/>
        <v>177</v>
      </c>
      <c r="R23" s="18">
        <f t="shared" si="0"/>
        <v>3.2000000000000001E-2</v>
      </c>
      <c r="S23" s="18">
        <f t="shared" si="1"/>
        <v>2.0000000000000004E-2</v>
      </c>
      <c r="T23" s="18">
        <f t="shared" si="2"/>
        <v>3.2000000000000001E-2</v>
      </c>
      <c r="U23" s="18">
        <f t="shared" si="11"/>
        <v>2.8000000000000001E-2</v>
      </c>
      <c r="V23" s="18">
        <f t="shared" si="3"/>
        <v>2.8000000000000003</v>
      </c>
      <c r="W23" s="18">
        <f t="shared" si="4"/>
        <v>1.6</v>
      </c>
      <c r="X23" s="18">
        <f t="shared" si="5"/>
        <v>1.6</v>
      </c>
      <c r="Y23" s="18">
        <f t="shared" si="12"/>
        <v>-1.6</v>
      </c>
      <c r="Z23" s="18">
        <f t="shared" si="13"/>
        <v>-1.2000000000000002</v>
      </c>
      <c r="AA23" s="18">
        <f t="shared" si="14"/>
        <v>-2.8000000000000003</v>
      </c>
      <c r="AC23" s="7">
        <f t="shared" si="15"/>
        <v>6</v>
      </c>
      <c r="AD23" s="3">
        <f t="shared" si="16"/>
        <v>7.6440000000000006E-3</v>
      </c>
      <c r="AE23" s="7">
        <f t="shared" si="17"/>
        <v>5.992356</v>
      </c>
      <c r="AF23" s="7">
        <f t="shared" si="18"/>
        <v>-5.6000000000000005</v>
      </c>
      <c r="AG23" s="3">
        <f t="shared" si="7"/>
        <v>0.49157303370786526</v>
      </c>
      <c r="AH23" s="3">
        <f t="shared" si="8"/>
        <v>0.45197740112994345</v>
      </c>
      <c r="AI23" s="3">
        <f t="shared" si="9"/>
        <v>0.28409090909090912</v>
      </c>
      <c r="AJ23" s="3">
        <f t="shared" si="19"/>
        <v>0.40921378130957264</v>
      </c>
    </row>
    <row r="24" spans="1:36">
      <c r="A24" s="13">
        <v>191</v>
      </c>
      <c r="B24" s="13">
        <v>190</v>
      </c>
      <c r="C24" s="13">
        <v>189</v>
      </c>
      <c r="D24" s="13">
        <v>0.09</v>
      </c>
      <c r="E24" s="13">
        <v>0.05</v>
      </c>
      <c r="F24" s="13">
        <v>0.09</v>
      </c>
      <c r="G24" s="13">
        <v>8</v>
      </c>
      <c r="H24" s="13">
        <v>5</v>
      </c>
      <c r="I24" s="13">
        <v>5</v>
      </c>
      <c r="J24" s="13">
        <v>5</v>
      </c>
      <c r="K24" s="13">
        <v>3</v>
      </c>
      <c r="L24" s="13">
        <v>8</v>
      </c>
      <c r="N24" s="3">
        <v>191</v>
      </c>
      <c r="O24" s="3">
        <v>190</v>
      </c>
      <c r="P24" s="3">
        <v>189</v>
      </c>
      <c r="Q24" s="18">
        <f t="shared" si="10"/>
        <v>190</v>
      </c>
      <c r="R24" s="18">
        <f t="shared" si="0"/>
        <v>3.5999999999999997E-2</v>
      </c>
      <c r="S24" s="18">
        <f t="shared" si="1"/>
        <v>2.0000000000000004E-2</v>
      </c>
      <c r="T24" s="18">
        <f t="shared" si="2"/>
        <v>3.5999999999999997E-2</v>
      </c>
      <c r="U24" s="18">
        <f t="shared" si="11"/>
        <v>3.0666666666666665E-2</v>
      </c>
      <c r="V24" s="18">
        <f t="shared" si="3"/>
        <v>3.2</v>
      </c>
      <c r="W24" s="18">
        <f t="shared" si="4"/>
        <v>2</v>
      </c>
      <c r="X24" s="18">
        <f t="shared" si="5"/>
        <v>2</v>
      </c>
      <c r="Y24" s="18">
        <f t="shared" si="12"/>
        <v>-2</v>
      </c>
      <c r="Z24" s="18">
        <f t="shared" si="13"/>
        <v>-1.2000000000000002</v>
      </c>
      <c r="AA24" s="18">
        <f t="shared" si="14"/>
        <v>-3.2</v>
      </c>
      <c r="AC24" s="7">
        <f t="shared" si="15"/>
        <v>7.2</v>
      </c>
      <c r="AD24" s="3">
        <f t="shared" si="16"/>
        <v>9.1693333333333332E-3</v>
      </c>
      <c r="AE24" s="7">
        <f t="shared" si="17"/>
        <v>7.1908306666666668</v>
      </c>
      <c r="AF24" s="7">
        <f t="shared" si="18"/>
        <v>-6.4</v>
      </c>
      <c r="AG24" s="3">
        <f t="shared" si="7"/>
        <v>0.46538685282140785</v>
      </c>
      <c r="AH24" s="3">
        <f t="shared" si="8"/>
        <v>0.52631578947368407</v>
      </c>
      <c r="AI24" s="3">
        <f t="shared" si="9"/>
        <v>0.29394473838918284</v>
      </c>
      <c r="AJ24" s="3">
        <f t="shared" si="19"/>
        <v>0.42854912689475827</v>
      </c>
    </row>
    <row r="25" spans="1:36">
      <c r="A25" s="13">
        <v>206</v>
      </c>
      <c r="B25" s="13">
        <v>205</v>
      </c>
      <c r="C25" s="13">
        <v>205</v>
      </c>
      <c r="D25" s="13">
        <v>0.1</v>
      </c>
      <c r="E25" s="13">
        <v>0.06</v>
      </c>
      <c r="F25" s="13">
        <v>0.1</v>
      </c>
      <c r="G25" s="13">
        <v>10</v>
      </c>
      <c r="H25" s="13">
        <v>5</v>
      </c>
      <c r="I25" s="13">
        <v>6</v>
      </c>
      <c r="J25" s="13">
        <v>7</v>
      </c>
      <c r="K25" s="13">
        <v>5</v>
      </c>
      <c r="L25" s="13">
        <v>10</v>
      </c>
      <c r="N25" s="3">
        <v>206</v>
      </c>
      <c r="O25" s="3">
        <v>205</v>
      </c>
      <c r="P25" s="3">
        <v>205</v>
      </c>
      <c r="Q25" s="18">
        <f t="shared" si="10"/>
        <v>205.33333333333334</v>
      </c>
      <c r="R25" s="18">
        <f t="shared" si="0"/>
        <v>4.0000000000000008E-2</v>
      </c>
      <c r="S25" s="18">
        <f t="shared" si="1"/>
        <v>2.4E-2</v>
      </c>
      <c r="T25" s="18">
        <f t="shared" si="2"/>
        <v>4.0000000000000008E-2</v>
      </c>
      <c r="U25" s="18">
        <f t="shared" si="11"/>
        <v>3.4666666666666672E-2</v>
      </c>
      <c r="V25" s="18">
        <f t="shared" si="3"/>
        <v>4</v>
      </c>
      <c r="W25" s="18">
        <f t="shared" si="4"/>
        <v>2</v>
      </c>
      <c r="X25" s="18">
        <f t="shared" si="5"/>
        <v>2.4000000000000004</v>
      </c>
      <c r="Y25" s="18">
        <f t="shared" si="12"/>
        <v>-2.8000000000000003</v>
      </c>
      <c r="Z25" s="18">
        <f t="shared" si="13"/>
        <v>-2</v>
      </c>
      <c r="AA25" s="18">
        <f t="shared" si="14"/>
        <v>-4</v>
      </c>
      <c r="AC25" s="7">
        <f t="shared" si="15"/>
        <v>8.4</v>
      </c>
      <c r="AD25" s="3">
        <f t="shared" si="16"/>
        <v>1.1717333333333337E-2</v>
      </c>
      <c r="AE25" s="7">
        <f t="shared" si="17"/>
        <v>8.388282666666667</v>
      </c>
      <c r="AF25" s="7">
        <f t="shared" si="18"/>
        <v>-8.8000000000000007</v>
      </c>
      <c r="AG25" s="3">
        <f t="shared" si="7"/>
        <v>0.48543689320388339</v>
      </c>
      <c r="AH25" s="3">
        <f t="shared" si="8"/>
        <v>0.4065040650406504</v>
      </c>
      <c r="AI25" s="3">
        <f t="shared" si="9"/>
        <v>0.29268292682926828</v>
      </c>
      <c r="AJ25" s="3">
        <f t="shared" si="19"/>
        <v>0.39487462835793402</v>
      </c>
    </row>
    <row r="26" spans="1:36">
      <c r="A26" s="13">
        <v>220</v>
      </c>
      <c r="B26" s="13">
        <v>219</v>
      </c>
      <c r="C26" s="13">
        <v>218</v>
      </c>
      <c r="D26" s="13">
        <v>0.11</v>
      </c>
      <c r="E26" s="13">
        <v>0.06</v>
      </c>
      <c r="F26" s="13">
        <v>0.11</v>
      </c>
      <c r="G26" s="13">
        <v>11</v>
      </c>
      <c r="H26" s="13">
        <v>6</v>
      </c>
      <c r="I26" s="13">
        <v>6</v>
      </c>
      <c r="J26" s="13">
        <v>9</v>
      </c>
      <c r="K26" s="13">
        <v>5</v>
      </c>
      <c r="L26" s="13">
        <v>12</v>
      </c>
      <c r="N26" s="3">
        <v>220</v>
      </c>
      <c r="O26" s="3">
        <v>219</v>
      </c>
      <c r="P26" s="3">
        <v>218</v>
      </c>
      <c r="Q26" s="18">
        <f t="shared" si="10"/>
        <v>219</v>
      </c>
      <c r="R26" s="18">
        <f t="shared" si="0"/>
        <v>4.4000000000000004E-2</v>
      </c>
      <c r="S26" s="18">
        <f t="shared" si="1"/>
        <v>2.4E-2</v>
      </c>
      <c r="T26" s="18">
        <f t="shared" si="2"/>
        <v>4.4000000000000004E-2</v>
      </c>
      <c r="U26" s="18">
        <f t="shared" si="11"/>
        <v>3.7333333333333336E-2</v>
      </c>
      <c r="V26" s="18">
        <f t="shared" si="3"/>
        <v>4.4000000000000004</v>
      </c>
      <c r="W26" s="18">
        <f t="shared" si="4"/>
        <v>2.4000000000000004</v>
      </c>
      <c r="X26" s="18">
        <f t="shared" si="5"/>
        <v>2.4000000000000004</v>
      </c>
      <c r="Y26" s="18">
        <f t="shared" si="12"/>
        <v>-3.6</v>
      </c>
      <c r="Z26" s="18">
        <f t="shared" si="13"/>
        <v>-2</v>
      </c>
      <c r="AA26" s="18">
        <f t="shared" si="14"/>
        <v>-4.8000000000000007</v>
      </c>
      <c r="AC26" s="7">
        <f t="shared" si="15"/>
        <v>9.2000000000000011</v>
      </c>
      <c r="AD26" s="3">
        <f t="shared" si="16"/>
        <v>1.3589333333333337E-2</v>
      </c>
      <c r="AE26" s="7">
        <f t="shared" si="17"/>
        <v>9.1864106666666672</v>
      </c>
      <c r="AF26" s="7">
        <f t="shared" si="18"/>
        <v>-10.4</v>
      </c>
      <c r="AG26" s="3">
        <f t="shared" si="7"/>
        <v>0.45454545454545453</v>
      </c>
      <c r="AH26" s="3">
        <f t="shared" si="8"/>
        <v>0.45662100456621008</v>
      </c>
      <c r="AI26" s="3">
        <f t="shared" si="9"/>
        <v>0.25020850708924108</v>
      </c>
      <c r="AJ26" s="3">
        <f t="shared" si="19"/>
        <v>0.38712498873363521</v>
      </c>
    </row>
    <row r="27" spans="1:36">
      <c r="A27" s="13">
        <v>231</v>
      </c>
      <c r="B27" s="13">
        <v>230</v>
      </c>
      <c r="C27" s="13">
        <v>229</v>
      </c>
      <c r="D27" s="13">
        <v>0.12</v>
      </c>
      <c r="E27" s="13">
        <v>7.0000000000000007E-2</v>
      </c>
      <c r="F27" s="13">
        <v>0.12</v>
      </c>
      <c r="G27" s="13">
        <v>12</v>
      </c>
      <c r="H27" s="13">
        <v>6</v>
      </c>
      <c r="I27" s="13">
        <v>7</v>
      </c>
      <c r="J27" s="13">
        <v>10</v>
      </c>
      <c r="K27" s="13">
        <v>7</v>
      </c>
      <c r="L27" s="13">
        <v>14</v>
      </c>
      <c r="N27" s="3">
        <v>231</v>
      </c>
      <c r="O27" s="3">
        <v>230</v>
      </c>
      <c r="P27" s="3">
        <v>229</v>
      </c>
      <c r="Q27" s="18">
        <f t="shared" si="10"/>
        <v>230</v>
      </c>
      <c r="R27" s="18">
        <f t="shared" si="0"/>
        <v>4.8000000000000001E-2</v>
      </c>
      <c r="S27" s="18">
        <f t="shared" si="1"/>
        <v>2.8000000000000004E-2</v>
      </c>
      <c r="T27" s="18">
        <f t="shared" si="2"/>
        <v>4.8000000000000001E-2</v>
      </c>
      <c r="U27" s="18">
        <f t="shared" si="11"/>
        <v>4.133333333333334E-2</v>
      </c>
      <c r="V27" s="18">
        <f t="shared" si="3"/>
        <v>4.8000000000000007</v>
      </c>
      <c r="W27" s="18">
        <f t="shared" si="4"/>
        <v>2.4000000000000004</v>
      </c>
      <c r="X27" s="18">
        <f t="shared" si="5"/>
        <v>2.8000000000000003</v>
      </c>
      <c r="Y27" s="18">
        <f t="shared" si="12"/>
        <v>-4</v>
      </c>
      <c r="Z27" s="18">
        <f t="shared" si="13"/>
        <v>-2.8000000000000003</v>
      </c>
      <c r="AA27" s="18">
        <f t="shared" si="14"/>
        <v>-5.6000000000000005</v>
      </c>
      <c r="AC27" s="7">
        <f t="shared" si="15"/>
        <v>10.000000000000002</v>
      </c>
      <c r="AD27" s="3">
        <f t="shared" si="16"/>
        <v>1.6657333333333336E-2</v>
      </c>
      <c r="AE27" s="7">
        <f t="shared" si="17"/>
        <v>9.9833426666666689</v>
      </c>
      <c r="AF27" s="7">
        <f t="shared" si="18"/>
        <v>-12.400000000000002</v>
      </c>
      <c r="AG27" s="3">
        <f t="shared" si="7"/>
        <v>0.43290043290043295</v>
      </c>
      <c r="AH27" s="3">
        <f t="shared" si="8"/>
        <v>0.37267080745341613</v>
      </c>
      <c r="AI27" s="3">
        <f t="shared" si="9"/>
        <v>0.25473071324599711</v>
      </c>
      <c r="AJ27" s="3">
        <f t="shared" si="19"/>
        <v>0.35343398453328206</v>
      </c>
    </row>
    <row r="28" spans="1:36">
      <c r="A28" s="13">
        <v>243</v>
      </c>
      <c r="B28" s="13">
        <v>242</v>
      </c>
      <c r="C28" s="13">
        <v>241</v>
      </c>
      <c r="D28" s="13">
        <v>0.13</v>
      </c>
      <c r="E28" s="13">
        <v>0.08</v>
      </c>
      <c r="F28" s="13">
        <v>0.13</v>
      </c>
      <c r="G28" s="13">
        <v>14</v>
      </c>
      <c r="H28" s="13">
        <v>7</v>
      </c>
      <c r="I28" s="13">
        <v>7</v>
      </c>
      <c r="J28" s="13">
        <v>12</v>
      </c>
      <c r="K28" s="13">
        <v>9</v>
      </c>
      <c r="L28" s="13">
        <v>17</v>
      </c>
      <c r="N28" s="3">
        <v>243</v>
      </c>
      <c r="O28" s="3">
        <v>242</v>
      </c>
      <c r="P28" s="3">
        <v>241</v>
      </c>
      <c r="Q28" s="18">
        <f t="shared" si="10"/>
        <v>242</v>
      </c>
      <c r="R28" s="18">
        <f t="shared" si="0"/>
        <v>5.2000000000000005E-2</v>
      </c>
      <c r="S28" s="18">
        <f t="shared" si="1"/>
        <v>3.2000000000000001E-2</v>
      </c>
      <c r="T28" s="18">
        <f t="shared" si="2"/>
        <v>5.2000000000000005E-2</v>
      </c>
      <c r="U28" s="18">
        <f t="shared" si="11"/>
        <v>4.5333333333333337E-2</v>
      </c>
      <c r="V28" s="18">
        <f t="shared" si="3"/>
        <v>5.6000000000000005</v>
      </c>
      <c r="W28" s="18">
        <f t="shared" si="4"/>
        <v>2.8000000000000003</v>
      </c>
      <c r="X28" s="18">
        <f t="shared" si="5"/>
        <v>2.8000000000000003</v>
      </c>
      <c r="Y28" s="18">
        <f t="shared" si="12"/>
        <v>-4.8000000000000007</v>
      </c>
      <c r="Z28" s="18">
        <f t="shared" si="13"/>
        <v>-3.6</v>
      </c>
      <c r="AA28" s="18">
        <f t="shared" si="14"/>
        <v>-6.8000000000000007</v>
      </c>
      <c r="AC28" s="7">
        <f t="shared" si="15"/>
        <v>11.200000000000001</v>
      </c>
      <c r="AD28" s="3">
        <f t="shared" si="16"/>
        <v>2.0037333333333334E-2</v>
      </c>
      <c r="AE28" s="7">
        <f t="shared" si="17"/>
        <v>11.179962666666668</v>
      </c>
      <c r="AF28" s="7">
        <f t="shared" si="18"/>
        <v>-15.200000000000001</v>
      </c>
      <c r="AG28" s="3">
        <f t="shared" si="7"/>
        <v>0.44317822095599874</v>
      </c>
      <c r="AH28" s="3">
        <f t="shared" si="8"/>
        <v>0.36157024793388437</v>
      </c>
      <c r="AI28" s="3">
        <f t="shared" si="9"/>
        <v>0.22342802425789976</v>
      </c>
      <c r="AJ28" s="3">
        <f t="shared" si="19"/>
        <v>0.34272549771592759</v>
      </c>
    </row>
    <row r="29" spans="1:36">
      <c r="A29" s="13">
        <v>254</v>
      </c>
      <c r="B29" s="13">
        <v>253</v>
      </c>
      <c r="C29" s="13">
        <v>252</v>
      </c>
      <c r="D29" s="13">
        <v>0.14000000000000001</v>
      </c>
      <c r="E29" s="13">
        <v>0.09</v>
      </c>
      <c r="F29" s="13">
        <v>0.14000000000000001</v>
      </c>
      <c r="G29" s="13">
        <v>15</v>
      </c>
      <c r="H29" s="13">
        <v>8</v>
      </c>
      <c r="I29" s="13">
        <v>8</v>
      </c>
      <c r="J29" s="13">
        <v>14</v>
      </c>
      <c r="K29" s="13">
        <v>11</v>
      </c>
      <c r="L29" s="13">
        <v>19</v>
      </c>
      <c r="N29" s="3">
        <v>254</v>
      </c>
      <c r="O29" s="3">
        <v>253</v>
      </c>
      <c r="P29" s="3">
        <v>252</v>
      </c>
      <c r="Q29" s="18">
        <f t="shared" si="10"/>
        <v>253</v>
      </c>
      <c r="R29" s="18">
        <f t="shared" si="0"/>
        <v>5.6000000000000008E-2</v>
      </c>
      <c r="S29" s="18">
        <f t="shared" si="1"/>
        <v>3.5999999999999997E-2</v>
      </c>
      <c r="T29" s="18">
        <f t="shared" si="2"/>
        <v>5.6000000000000008E-2</v>
      </c>
      <c r="U29" s="18">
        <f t="shared" si="11"/>
        <v>4.933333333333334E-2</v>
      </c>
      <c r="V29" s="18">
        <f t="shared" si="3"/>
        <v>6</v>
      </c>
      <c r="W29" s="18">
        <f t="shared" si="4"/>
        <v>3.2</v>
      </c>
      <c r="X29" s="18">
        <f t="shared" si="5"/>
        <v>3.2</v>
      </c>
      <c r="Y29" s="18">
        <f t="shared" si="12"/>
        <v>-5.6000000000000005</v>
      </c>
      <c r="Z29" s="18">
        <f t="shared" si="13"/>
        <v>-4.4000000000000004</v>
      </c>
      <c r="AA29" s="18">
        <f t="shared" si="14"/>
        <v>-7.6000000000000005</v>
      </c>
      <c r="AC29" s="7">
        <f t="shared" si="15"/>
        <v>12.399999999999999</v>
      </c>
      <c r="AD29" s="3">
        <f t="shared" si="16"/>
        <v>2.3729333333333342E-2</v>
      </c>
      <c r="AE29" s="7">
        <f t="shared" si="17"/>
        <v>12.376270666666665</v>
      </c>
      <c r="AF29" s="7">
        <f t="shared" si="18"/>
        <v>-17.600000000000001</v>
      </c>
      <c r="AG29" s="3">
        <f t="shared" si="7"/>
        <v>0.42182227221597296</v>
      </c>
      <c r="AH29" s="3">
        <f t="shared" si="8"/>
        <v>0.35133948177426444</v>
      </c>
      <c r="AI29" s="3">
        <f t="shared" si="9"/>
        <v>0.22675736961451246</v>
      </c>
      <c r="AJ29" s="3">
        <f t="shared" si="19"/>
        <v>0.33330637453491657</v>
      </c>
    </row>
    <row r="30" spans="1:36">
      <c r="A30" s="13">
        <v>263</v>
      </c>
      <c r="B30" s="13">
        <v>261</v>
      </c>
      <c r="C30" s="13">
        <v>260</v>
      </c>
      <c r="D30" s="13">
        <v>0.15</v>
      </c>
      <c r="E30" s="13">
        <v>0.1</v>
      </c>
      <c r="F30" s="13">
        <v>0.15</v>
      </c>
      <c r="G30" s="13">
        <v>17</v>
      </c>
      <c r="H30" s="13">
        <v>8</v>
      </c>
      <c r="I30" s="13">
        <v>8</v>
      </c>
      <c r="J30" s="13">
        <v>16</v>
      </c>
      <c r="K30" s="13">
        <v>13</v>
      </c>
      <c r="L30" s="13">
        <v>23</v>
      </c>
      <c r="N30" s="3">
        <v>263</v>
      </c>
      <c r="O30" s="3">
        <v>261</v>
      </c>
      <c r="P30" s="3">
        <v>260</v>
      </c>
      <c r="Q30" s="18">
        <f t="shared" si="10"/>
        <v>261.33333333333331</v>
      </c>
      <c r="R30" s="18">
        <f t="shared" si="0"/>
        <v>0.06</v>
      </c>
      <c r="S30" s="18">
        <f t="shared" si="1"/>
        <v>4.0000000000000008E-2</v>
      </c>
      <c r="T30" s="18">
        <f t="shared" si="2"/>
        <v>0.06</v>
      </c>
      <c r="U30" s="18">
        <f t="shared" si="11"/>
        <v>5.3333333333333337E-2</v>
      </c>
      <c r="V30" s="18">
        <f t="shared" si="3"/>
        <v>6.8000000000000007</v>
      </c>
      <c r="W30" s="18">
        <f t="shared" si="4"/>
        <v>3.2</v>
      </c>
      <c r="X30" s="18">
        <f t="shared" si="5"/>
        <v>3.2</v>
      </c>
      <c r="Y30" s="18">
        <f t="shared" si="12"/>
        <v>-6.4</v>
      </c>
      <c r="Z30" s="18">
        <f t="shared" si="13"/>
        <v>-5.2</v>
      </c>
      <c r="AA30" s="18">
        <f t="shared" si="14"/>
        <v>-9.2000000000000011</v>
      </c>
      <c r="AC30" s="7">
        <f t="shared" si="15"/>
        <v>13.2</v>
      </c>
      <c r="AD30" s="3">
        <f t="shared" si="16"/>
        <v>2.7733333333333339E-2</v>
      </c>
      <c r="AE30" s="7">
        <f t="shared" si="17"/>
        <v>13.172266666666665</v>
      </c>
      <c r="AF30" s="7">
        <f t="shared" si="18"/>
        <v>-20.800000000000004</v>
      </c>
      <c r="AG30" s="3">
        <f t="shared" si="7"/>
        <v>0.43092522179974657</v>
      </c>
      <c r="AH30" s="3">
        <f t="shared" si="8"/>
        <v>0.3065134099616858</v>
      </c>
      <c r="AI30" s="3">
        <f t="shared" si="9"/>
        <v>0.20512820512820515</v>
      </c>
      <c r="AJ30" s="3">
        <f t="shared" si="19"/>
        <v>0.31418894562987915</v>
      </c>
    </row>
    <row r="31" spans="1:36">
      <c r="A31" s="13">
        <v>271</v>
      </c>
      <c r="B31" s="13">
        <v>270</v>
      </c>
      <c r="C31" s="13">
        <v>269</v>
      </c>
      <c r="D31" s="13">
        <v>0.17</v>
      </c>
      <c r="E31" s="13">
        <v>0.1</v>
      </c>
      <c r="F31" s="13">
        <v>0.17</v>
      </c>
      <c r="G31" s="13">
        <v>18</v>
      </c>
      <c r="H31" s="13">
        <v>9</v>
      </c>
      <c r="I31" s="13">
        <v>8</v>
      </c>
      <c r="J31" s="13">
        <v>20</v>
      </c>
      <c r="K31" s="13">
        <v>13</v>
      </c>
      <c r="L31" s="13">
        <v>25</v>
      </c>
      <c r="N31" s="3">
        <v>271</v>
      </c>
      <c r="O31" s="3">
        <v>270</v>
      </c>
      <c r="P31" s="3">
        <v>269</v>
      </c>
      <c r="Q31" s="18">
        <f t="shared" si="10"/>
        <v>270</v>
      </c>
      <c r="R31" s="18">
        <f t="shared" si="0"/>
        <v>6.8000000000000005E-2</v>
      </c>
      <c r="S31" s="18">
        <f t="shared" si="1"/>
        <v>4.0000000000000008E-2</v>
      </c>
      <c r="T31" s="18">
        <f t="shared" si="2"/>
        <v>6.8000000000000005E-2</v>
      </c>
      <c r="U31" s="18">
        <f t="shared" si="11"/>
        <v>5.8666666666666673E-2</v>
      </c>
      <c r="V31" s="18">
        <f t="shared" si="3"/>
        <v>7.2</v>
      </c>
      <c r="W31" s="18">
        <f t="shared" si="4"/>
        <v>3.6</v>
      </c>
      <c r="X31" s="18">
        <f t="shared" si="5"/>
        <v>3.2</v>
      </c>
      <c r="Y31" s="18">
        <f t="shared" si="12"/>
        <v>-8</v>
      </c>
      <c r="Z31" s="18">
        <f t="shared" si="13"/>
        <v>-5.2</v>
      </c>
      <c r="AA31" s="18">
        <f t="shared" si="14"/>
        <v>-10</v>
      </c>
      <c r="AC31" s="7">
        <f t="shared" si="15"/>
        <v>14</v>
      </c>
      <c r="AD31" s="3">
        <f t="shared" si="16"/>
        <v>3.3557333333333342E-2</v>
      </c>
      <c r="AE31" s="7">
        <f t="shared" si="17"/>
        <v>13.966442666666667</v>
      </c>
      <c r="AF31" s="7">
        <f t="shared" si="18"/>
        <v>-23.2</v>
      </c>
      <c r="AG31" s="3">
        <f t="shared" si="7"/>
        <v>0.39070978945083568</v>
      </c>
      <c r="AH31" s="3">
        <f t="shared" si="8"/>
        <v>0.33333333333333326</v>
      </c>
      <c r="AI31" s="3">
        <f t="shared" si="9"/>
        <v>0.17493986442160506</v>
      </c>
      <c r="AJ31" s="3">
        <f t="shared" si="19"/>
        <v>0.29966099573525801</v>
      </c>
    </row>
    <row r="32" spans="1:36">
      <c r="A32" s="13">
        <v>271</v>
      </c>
      <c r="B32" s="13">
        <v>270</v>
      </c>
      <c r="C32" s="13">
        <v>269</v>
      </c>
      <c r="D32" s="13">
        <v>0.17</v>
      </c>
      <c r="E32" s="13">
        <v>0.1</v>
      </c>
      <c r="F32" s="13">
        <v>0.17</v>
      </c>
      <c r="G32" s="13">
        <v>18</v>
      </c>
      <c r="H32" s="13">
        <v>9</v>
      </c>
      <c r="I32" s="13">
        <v>9</v>
      </c>
      <c r="J32" s="13">
        <v>20</v>
      </c>
      <c r="K32" s="13">
        <v>13</v>
      </c>
      <c r="L32" s="13">
        <v>25</v>
      </c>
      <c r="N32" s="3">
        <v>271</v>
      </c>
      <c r="O32" s="3">
        <v>270</v>
      </c>
      <c r="P32" s="3">
        <v>269</v>
      </c>
      <c r="Q32" s="18">
        <f t="shared" si="10"/>
        <v>270</v>
      </c>
      <c r="R32" s="18">
        <f t="shared" si="0"/>
        <v>6.8000000000000005E-2</v>
      </c>
      <c r="S32" s="18">
        <f t="shared" si="1"/>
        <v>4.0000000000000008E-2</v>
      </c>
      <c r="T32" s="18">
        <f t="shared" si="2"/>
        <v>6.8000000000000005E-2</v>
      </c>
      <c r="U32" s="18">
        <f t="shared" si="11"/>
        <v>5.8666666666666673E-2</v>
      </c>
      <c r="V32" s="18">
        <f t="shared" si="3"/>
        <v>7.2</v>
      </c>
      <c r="W32" s="18">
        <f t="shared" si="4"/>
        <v>3.6</v>
      </c>
      <c r="X32" s="18">
        <f t="shared" si="5"/>
        <v>3.6</v>
      </c>
      <c r="Y32" s="18">
        <f t="shared" si="12"/>
        <v>-8</v>
      </c>
      <c r="Z32" s="18">
        <f t="shared" si="13"/>
        <v>-5.2</v>
      </c>
      <c r="AA32" s="18">
        <f t="shared" si="14"/>
        <v>-10</v>
      </c>
      <c r="AC32" s="7">
        <f t="shared" si="15"/>
        <v>14.4</v>
      </c>
      <c r="AD32" s="3">
        <f t="shared" si="16"/>
        <v>3.3557333333333342E-2</v>
      </c>
      <c r="AE32" s="7">
        <f t="shared" si="17"/>
        <v>14.366442666666668</v>
      </c>
      <c r="AF32" s="7">
        <f t="shared" si="18"/>
        <v>-23.2</v>
      </c>
      <c r="AG32" s="3">
        <f t="shared" si="7"/>
        <v>0.39070978945083568</v>
      </c>
      <c r="AH32" s="3">
        <f t="shared" si="8"/>
        <v>0.33333333333333326</v>
      </c>
      <c r="AI32" s="3">
        <f t="shared" si="9"/>
        <v>0.1968073474743057</v>
      </c>
      <c r="AJ32" s="3">
        <f t="shared" si="19"/>
        <v>0.30695015675282489</v>
      </c>
    </row>
    <row r="33" spans="1:36">
      <c r="A33" s="13">
        <v>280</v>
      </c>
      <c r="B33" s="13">
        <v>279</v>
      </c>
      <c r="C33" s="13">
        <v>277</v>
      </c>
      <c r="D33" s="13">
        <v>0.18</v>
      </c>
      <c r="E33" s="13">
        <v>0.11</v>
      </c>
      <c r="F33" s="13">
        <v>0.19</v>
      </c>
      <c r="G33" s="13">
        <v>20</v>
      </c>
      <c r="H33" s="13">
        <v>10</v>
      </c>
      <c r="I33" s="13">
        <v>9</v>
      </c>
      <c r="J33" s="13">
        <v>21</v>
      </c>
      <c r="K33" s="13">
        <v>17</v>
      </c>
      <c r="L33" s="13">
        <v>29</v>
      </c>
      <c r="N33" s="3">
        <v>280</v>
      </c>
      <c r="O33" s="3">
        <v>279</v>
      </c>
      <c r="P33" s="3">
        <v>277</v>
      </c>
      <c r="Q33" s="18">
        <f t="shared" si="10"/>
        <v>278.66666666666669</v>
      </c>
      <c r="R33" s="18">
        <f t="shared" si="0"/>
        <v>7.1999999999999995E-2</v>
      </c>
      <c r="S33" s="18">
        <f t="shared" si="1"/>
        <v>4.4000000000000004E-2</v>
      </c>
      <c r="T33" s="18">
        <f t="shared" si="2"/>
        <v>7.6000000000000012E-2</v>
      </c>
      <c r="U33" s="18">
        <f t="shared" si="11"/>
        <v>6.4000000000000001E-2</v>
      </c>
      <c r="V33" s="18">
        <f t="shared" si="3"/>
        <v>8</v>
      </c>
      <c r="W33" s="18">
        <f t="shared" si="4"/>
        <v>4</v>
      </c>
      <c r="X33" s="18">
        <f t="shared" si="5"/>
        <v>3.6</v>
      </c>
      <c r="Y33" s="18">
        <f t="shared" si="12"/>
        <v>-8.4</v>
      </c>
      <c r="Z33" s="18">
        <f t="shared" si="13"/>
        <v>-6.8000000000000007</v>
      </c>
      <c r="AA33" s="18">
        <f t="shared" si="14"/>
        <v>-11.600000000000001</v>
      </c>
      <c r="AC33" s="7">
        <f t="shared" si="15"/>
        <v>15.6</v>
      </c>
      <c r="AD33" s="3">
        <f t="shared" si="16"/>
        <v>3.9935999999999999E-2</v>
      </c>
      <c r="AE33" s="7">
        <f t="shared" si="17"/>
        <v>15.560063999999999</v>
      </c>
      <c r="AF33" s="7">
        <f t="shared" si="18"/>
        <v>-26.800000000000004</v>
      </c>
      <c r="AG33" s="3">
        <f t="shared" si="7"/>
        <v>0.3968253968253968</v>
      </c>
      <c r="AH33" s="3">
        <f t="shared" si="8"/>
        <v>0.32583903551645482</v>
      </c>
      <c r="AI33" s="3">
        <f t="shared" si="9"/>
        <v>0.17100513015390459</v>
      </c>
      <c r="AJ33" s="3">
        <f t="shared" si="19"/>
        <v>0.2978898541652521</v>
      </c>
    </row>
    <row r="34" spans="1:36"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 spans="1:36">
      <c r="A35" s="3" t="s">
        <v>3</v>
      </c>
      <c r="B35" s="3">
        <v>119</v>
      </c>
      <c r="D35" s="3" t="s">
        <v>5</v>
      </c>
      <c r="E35" s="3">
        <v>3.12</v>
      </c>
    </row>
    <row r="36" spans="1:36">
      <c r="A36" s="3" t="s">
        <v>4</v>
      </c>
      <c r="B36" s="3">
        <v>72</v>
      </c>
      <c r="D36" s="3" t="s">
        <v>6</v>
      </c>
      <c r="E36" s="3">
        <v>3.35</v>
      </c>
    </row>
    <row r="37" spans="1:36">
      <c r="A37" s="3" t="s">
        <v>10</v>
      </c>
      <c r="B37" s="12">
        <f>B35/B36</f>
        <v>1.6527777777777777</v>
      </c>
      <c r="D37" s="3" t="s">
        <v>7</v>
      </c>
      <c r="E37" s="3">
        <v>3.28</v>
      </c>
    </row>
    <row r="38" spans="1:36">
      <c r="D38" s="5" t="s">
        <v>9</v>
      </c>
      <c r="E38" s="5">
        <v>1</v>
      </c>
    </row>
    <row r="39" spans="1:36">
      <c r="D39" s="3" t="s">
        <v>8</v>
      </c>
      <c r="E39" s="6">
        <f>(2/5)</f>
        <v>0.4</v>
      </c>
    </row>
    <row r="41" spans="1:36">
      <c r="D41" s="3" t="s">
        <v>11</v>
      </c>
      <c r="E41" s="3">
        <f>E35/1</f>
        <v>3.12</v>
      </c>
    </row>
    <row r="42" spans="1:36">
      <c r="D42" s="3" t="s">
        <v>12</v>
      </c>
      <c r="E42" s="3">
        <f t="shared" ref="E42:E43" si="20">E36/1</f>
        <v>3.35</v>
      </c>
    </row>
    <row r="43" spans="1:36">
      <c r="D43" s="3" t="s">
        <v>13</v>
      </c>
      <c r="E43" s="3">
        <f t="shared" si="20"/>
        <v>3.28</v>
      </c>
    </row>
    <row r="44" spans="1:36">
      <c r="A44" s="1"/>
      <c r="B44" s="2"/>
      <c r="D44" s="10" t="s">
        <v>14</v>
      </c>
      <c r="E44" s="9">
        <f>(E41+E42+E43)/3</f>
        <v>3.25</v>
      </c>
    </row>
    <row r="45" spans="1:36">
      <c r="A45" s="1"/>
      <c r="B45" s="2"/>
    </row>
    <row r="46" spans="1:36">
      <c r="A46" s="1"/>
      <c r="B46" s="2"/>
    </row>
    <row r="47" spans="1:36">
      <c r="A47" s="1"/>
      <c r="B47" s="2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trafo_tabulka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</dc:creator>
  <cp:lastModifiedBy>Kasi</cp:lastModifiedBy>
  <dcterms:created xsi:type="dcterms:W3CDTF">2016-03-04T10:57:00Z</dcterms:created>
  <dcterms:modified xsi:type="dcterms:W3CDTF">2016-03-09T16:29:31Z</dcterms:modified>
</cp:coreProperties>
</file>