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4975" windowHeight="12900"/>
  </bookViews>
  <sheets>
    <sheet name="List1" sheetId="1" r:id="rId1"/>
    <sheet name="List2" sheetId="2" r:id="rId2"/>
    <sheet name="List3" sheetId="3" r:id="rId3"/>
  </sheets>
  <calcPr calcId="124519"/>
</workbook>
</file>

<file path=xl/calcChain.xml><?xml version="1.0" encoding="utf-8"?>
<calcChain xmlns="http://schemas.openxmlformats.org/spreadsheetml/2006/main">
  <c r="I70" i="1"/>
  <c r="I69"/>
  <c r="F70"/>
  <c r="F69"/>
  <c r="C70"/>
  <c r="C69"/>
  <c r="I66"/>
  <c r="I65"/>
  <c r="F66"/>
  <c r="F65"/>
  <c r="C66"/>
  <c r="C65"/>
  <c r="S47"/>
  <c r="S48"/>
  <c r="S49"/>
  <c r="S50"/>
  <c r="S51"/>
  <c r="S52"/>
  <c r="S53"/>
  <c r="S54"/>
  <c r="S55"/>
  <c r="S56"/>
  <c r="S57"/>
  <c r="S46"/>
  <c r="Q47"/>
  <c r="Q48"/>
  <c r="Q49"/>
  <c r="Q50"/>
  <c r="Q51"/>
  <c r="Q52"/>
  <c r="Q53"/>
  <c r="Q54"/>
  <c r="Q55"/>
  <c r="Q56"/>
  <c r="Q57"/>
  <c r="Q46"/>
  <c r="N30"/>
  <c r="N31"/>
  <c r="N32"/>
  <c r="N33"/>
  <c r="N34"/>
  <c r="N35"/>
  <c r="N36"/>
  <c r="N37"/>
  <c r="N38"/>
  <c r="N39"/>
  <c r="N40"/>
  <c r="N41"/>
  <c r="N29"/>
  <c r="L30"/>
  <c r="L31"/>
  <c r="L32"/>
  <c r="L33"/>
  <c r="L34"/>
  <c r="L35"/>
  <c r="L36"/>
  <c r="L37"/>
  <c r="L38"/>
  <c r="L39"/>
  <c r="L40"/>
  <c r="L41"/>
  <c r="L29"/>
  <c r="Y7"/>
  <c r="Y4"/>
  <c r="X7"/>
  <c r="X4"/>
  <c r="X5"/>
  <c r="R47"/>
  <c r="R48"/>
  <c r="R49"/>
  <c r="R50"/>
  <c r="R51"/>
  <c r="R52"/>
  <c r="R53"/>
  <c r="R54"/>
  <c r="R55"/>
  <c r="R56"/>
  <c r="R57"/>
  <c r="R46"/>
  <c r="P47"/>
  <c r="P48"/>
  <c r="P49"/>
  <c r="P50"/>
  <c r="P51"/>
  <c r="P52"/>
  <c r="P53"/>
  <c r="P54"/>
  <c r="P55"/>
  <c r="P56"/>
  <c r="P57"/>
  <c r="P46"/>
  <c r="N47"/>
  <c r="N48"/>
  <c r="N49"/>
  <c r="N50"/>
  <c r="N51"/>
  <c r="N52"/>
  <c r="N53"/>
  <c r="N46"/>
  <c r="L47"/>
  <c r="L48"/>
  <c r="L49"/>
  <c r="L50"/>
  <c r="L51"/>
  <c r="L52"/>
  <c r="L53"/>
  <c r="L54"/>
  <c r="L55"/>
  <c r="L56"/>
  <c r="L57"/>
  <c r="L46"/>
  <c r="M47"/>
  <c r="M48"/>
  <c r="M49"/>
  <c r="M50"/>
  <c r="M51"/>
  <c r="M52"/>
  <c r="M53"/>
  <c r="M46"/>
  <c r="K47"/>
  <c r="K48"/>
  <c r="K49"/>
  <c r="K50"/>
  <c r="K51"/>
  <c r="K52"/>
  <c r="K53"/>
  <c r="K54"/>
  <c r="K55"/>
  <c r="K56"/>
  <c r="K57"/>
  <c r="K46"/>
  <c r="S30"/>
  <c r="S31"/>
  <c r="S32"/>
  <c r="S33"/>
  <c r="S34"/>
  <c r="S35"/>
  <c r="S36"/>
  <c r="S37"/>
  <c r="S38"/>
  <c r="S39"/>
  <c r="S40"/>
  <c r="S41"/>
  <c r="S29"/>
  <c r="Q30"/>
  <c r="Q31"/>
  <c r="Q32"/>
  <c r="Q33"/>
  <c r="Q34"/>
  <c r="Q35"/>
  <c r="Q36"/>
  <c r="Q37"/>
  <c r="Q38"/>
  <c r="Q39"/>
  <c r="Q40"/>
  <c r="Q41"/>
  <c r="Q29"/>
  <c r="R30"/>
  <c r="R31"/>
  <c r="R32"/>
  <c r="R33"/>
  <c r="R34"/>
  <c r="R35"/>
  <c r="R36"/>
  <c r="R37"/>
  <c r="R38"/>
  <c r="R39"/>
  <c r="R40"/>
  <c r="R41"/>
  <c r="R29"/>
  <c r="P30"/>
  <c r="P31"/>
  <c r="P32"/>
  <c r="P33"/>
  <c r="P34"/>
  <c r="P35"/>
  <c r="P36"/>
  <c r="P37"/>
  <c r="P38"/>
  <c r="P39"/>
  <c r="P40"/>
  <c r="P41"/>
  <c r="P29"/>
  <c r="M30"/>
  <c r="M31"/>
  <c r="M32"/>
  <c r="M33"/>
  <c r="M34"/>
  <c r="M35"/>
  <c r="M36"/>
  <c r="M37"/>
  <c r="M38"/>
  <c r="M39"/>
  <c r="M40"/>
  <c r="M41"/>
  <c r="M29"/>
  <c r="K30"/>
  <c r="K31"/>
  <c r="K32"/>
  <c r="K33"/>
  <c r="K34"/>
  <c r="K35"/>
  <c r="K36"/>
  <c r="K37"/>
  <c r="K38"/>
  <c r="K39"/>
  <c r="K40"/>
  <c r="K41"/>
  <c r="K29"/>
  <c r="L13"/>
  <c r="L12"/>
  <c r="S13"/>
  <c r="S14"/>
  <c r="S15"/>
  <c r="S16"/>
  <c r="S17"/>
  <c r="S18"/>
  <c r="S19"/>
  <c r="S20"/>
  <c r="S21"/>
  <c r="S22"/>
  <c r="S23"/>
  <c r="S24"/>
  <c r="S12"/>
  <c r="Q13"/>
  <c r="Q14"/>
  <c r="Q15"/>
  <c r="Q16"/>
  <c r="Q17"/>
  <c r="Q18"/>
  <c r="Q19"/>
  <c r="Q20"/>
  <c r="Q21"/>
  <c r="Q22"/>
  <c r="Q23"/>
  <c r="Q24"/>
  <c r="Q12"/>
  <c r="R13"/>
  <c r="R14"/>
  <c r="R15"/>
  <c r="R16"/>
  <c r="R17"/>
  <c r="R18"/>
  <c r="R19"/>
  <c r="R20"/>
  <c r="R21"/>
  <c r="R22"/>
  <c r="R23"/>
  <c r="R24"/>
  <c r="R12"/>
  <c r="P13"/>
  <c r="P14"/>
  <c r="P15"/>
  <c r="P16"/>
  <c r="P17"/>
  <c r="P18"/>
  <c r="P19"/>
  <c r="P20"/>
  <c r="P21"/>
  <c r="P22"/>
  <c r="P23"/>
  <c r="P24"/>
  <c r="P12"/>
  <c r="N13"/>
  <c r="N14"/>
  <c r="N15"/>
  <c r="N16"/>
  <c r="N17"/>
  <c r="N18"/>
  <c r="N19"/>
  <c r="N20"/>
  <c r="N21"/>
  <c r="N22"/>
  <c r="N23"/>
  <c r="N24"/>
  <c r="N12"/>
  <c r="L14"/>
  <c r="L15"/>
  <c r="L16"/>
  <c r="L17"/>
  <c r="L18"/>
  <c r="L19"/>
  <c r="L20"/>
  <c r="L21"/>
  <c r="L22"/>
  <c r="L23"/>
  <c r="L24"/>
  <c r="M13"/>
  <c r="M14"/>
  <c r="M15"/>
  <c r="M16"/>
  <c r="M17"/>
  <c r="M18"/>
  <c r="M19"/>
  <c r="M20"/>
  <c r="M21"/>
  <c r="M22"/>
  <c r="M23"/>
  <c r="M24"/>
  <c r="K12"/>
  <c r="M12"/>
  <c r="K13"/>
  <c r="K14"/>
  <c r="K15"/>
  <c r="K16"/>
  <c r="K17"/>
  <c r="K18"/>
  <c r="K19"/>
  <c r="K20"/>
  <c r="K21"/>
  <c r="K22"/>
  <c r="K23"/>
  <c r="K24"/>
  <c r="Z3"/>
  <c r="Z4"/>
  <c r="Z5"/>
  <c r="Z6"/>
  <c r="Z7"/>
  <c r="Z2"/>
  <c r="AA3"/>
  <c r="AA4"/>
  <c r="AA5"/>
  <c r="AA6"/>
  <c r="AA7"/>
  <c r="AA2"/>
  <c r="Y3"/>
  <c r="Y5"/>
  <c r="Y6"/>
  <c r="Y2"/>
  <c r="X3"/>
  <c r="X6"/>
  <c r="X2"/>
  <c r="W3"/>
  <c r="W4"/>
  <c r="W5"/>
  <c r="W6"/>
  <c r="W7"/>
  <c r="W2"/>
  <c r="V3"/>
  <c r="V4"/>
  <c r="V5"/>
  <c r="V6"/>
  <c r="V7"/>
  <c r="V2"/>
  <c r="U3"/>
  <c r="U5"/>
  <c r="U6"/>
  <c r="U2"/>
  <c r="T3"/>
  <c r="T6"/>
  <c r="T2"/>
  <c r="S5"/>
  <c r="S2"/>
  <c r="R3"/>
  <c r="R4"/>
  <c r="R5"/>
  <c r="R6"/>
  <c r="R7"/>
  <c r="R2"/>
  <c r="P3"/>
  <c r="P4"/>
  <c r="P5"/>
  <c r="P6"/>
  <c r="P7"/>
  <c r="P2"/>
  <c r="L3"/>
  <c r="L4"/>
  <c r="L5"/>
  <c r="L6"/>
  <c r="L7"/>
  <c r="L2"/>
</calcChain>
</file>

<file path=xl/sharedStrings.xml><?xml version="1.0" encoding="utf-8"?>
<sst xmlns="http://schemas.openxmlformats.org/spreadsheetml/2006/main" count="130" uniqueCount="47">
  <si>
    <t>Světelný zdroj 1 - Oranžová LED</t>
  </si>
  <si>
    <t>U2 (d)</t>
  </si>
  <si>
    <t>I2 (d)</t>
  </si>
  <si>
    <t>Osvětlenost = 10 lx</t>
  </si>
  <si>
    <t>Osvětlenost = 15 lx</t>
  </si>
  <si>
    <t>Světelný zdroj 2 - Červená LED</t>
  </si>
  <si>
    <t>Osvětlenost = 20 lx</t>
  </si>
  <si>
    <t>Světelný zdroj 3 - Modrá LED</t>
  </si>
  <si>
    <t>Světelný zdroj 4 - Zelená LED</t>
  </si>
  <si>
    <t>Osvětlenost = 40 lx</t>
  </si>
  <si>
    <t>Osvětlenost = 30 lx</t>
  </si>
  <si>
    <t>Světelný zdroj 5 - IČ LED</t>
  </si>
  <si>
    <t>Světelný zdroj 6 - UF LED</t>
  </si>
  <si>
    <t>Osvětlenost = 0,02 lx</t>
  </si>
  <si>
    <t>Osvětlenost = 0,04 lx</t>
  </si>
  <si>
    <t>Osvětlenost = 0,12 lx</t>
  </si>
  <si>
    <t>kanál</t>
  </si>
  <si>
    <t>Riv1</t>
  </si>
  <si>
    <t>RPV1</t>
  </si>
  <si>
    <t>RIA1</t>
  </si>
  <si>
    <t>RBA1</t>
  </si>
  <si>
    <t>RiV2</t>
  </si>
  <si>
    <t>RPV2</t>
  </si>
  <si>
    <t>RiA2</t>
  </si>
  <si>
    <t>RBA2</t>
  </si>
  <si>
    <t>-</t>
  </si>
  <si>
    <t>RiA2-n</t>
  </si>
  <si>
    <t>RiA1-n</t>
  </si>
  <si>
    <t>RPV1-n</t>
  </si>
  <si>
    <t>RPV2-n</t>
  </si>
  <si>
    <t>kAB1</t>
  </si>
  <si>
    <t>kAB2</t>
  </si>
  <si>
    <t>kVP1</t>
  </si>
  <si>
    <t>kVP2</t>
  </si>
  <si>
    <t>U2 (V)</t>
  </si>
  <si>
    <t>Oranžová</t>
  </si>
  <si>
    <t>Červená</t>
  </si>
  <si>
    <t>Modrá</t>
  </si>
  <si>
    <t>Zelená</t>
  </si>
  <si>
    <t>lx</t>
  </si>
  <si>
    <t>mA</t>
  </si>
  <si>
    <t>d</t>
  </si>
  <si>
    <t>Infračervená</t>
  </si>
  <si>
    <t>Ultrafialová</t>
  </si>
  <si>
    <t>I2 (μA)</t>
  </si>
  <si>
    <t>Světelný zdroj 5 - IR LED</t>
  </si>
  <si>
    <t>Světelný zdroj 6 - UV LED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</si>
</sst>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2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scatterChart>
        <c:scatterStyle val="lineMarker"/>
        <c:ser>
          <c:idx val="0"/>
          <c:order val="0"/>
          <c:tx>
            <c:strRef>
              <c:f>List1!$K$9</c:f>
              <c:strCache>
                <c:ptCount val="1"/>
                <c:pt idx="0">
                  <c:v>Světelný zdroj 1 - Oranžová LED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List1!$K$12:$K$24</c:f>
              <c:numCache>
                <c:formatCode>0.00</c:formatCode>
                <c:ptCount val="13"/>
                <c:pt idx="0">
                  <c:v>0</c:v>
                </c:pt>
                <c:pt idx="1">
                  <c:v>0.13247999999999999</c:v>
                </c:pt>
                <c:pt idx="2">
                  <c:v>0.26495999999999997</c:v>
                </c:pt>
                <c:pt idx="3">
                  <c:v>0.39743999999999996</c:v>
                </c:pt>
                <c:pt idx="4">
                  <c:v>0.52991999999999995</c:v>
                </c:pt>
                <c:pt idx="5">
                  <c:v>0.66239999999999988</c:v>
                </c:pt>
                <c:pt idx="6">
                  <c:v>0.79487999999999992</c:v>
                </c:pt>
                <c:pt idx="7">
                  <c:v>0.92735999999999996</c:v>
                </c:pt>
                <c:pt idx="8">
                  <c:v>1.0598399999999999</c:v>
                </c:pt>
                <c:pt idx="9">
                  <c:v>1.1923199999999998</c:v>
                </c:pt>
                <c:pt idx="10">
                  <c:v>1.3247999999999998</c:v>
                </c:pt>
                <c:pt idx="11">
                  <c:v>1.4572799999999999</c:v>
                </c:pt>
                <c:pt idx="12">
                  <c:v>1.6559999999999999</c:v>
                </c:pt>
              </c:numCache>
            </c:numRef>
          </c:xVal>
          <c:yVal>
            <c:numRef>
              <c:f>List1!$L$12:$L$24</c:f>
              <c:numCache>
                <c:formatCode>0.00</c:formatCode>
                <c:ptCount val="13"/>
                <c:pt idx="0">
                  <c:v>0</c:v>
                </c:pt>
                <c:pt idx="1">
                  <c:v>25.454549999999998</c:v>
                </c:pt>
                <c:pt idx="2">
                  <c:v>59.393949999999997</c:v>
                </c:pt>
                <c:pt idx="3">
                  <c:v>93.333349999999996</c:v>
                </c:pt>
                <c:pt idx="4">
                  <c:v>101.81819999999999</c:v>
                </c:pt>
                <c:pt idx="5">
                  <c:v>101.81819999999999</c:v>
                </c:pt>
                <c:pt idx="6">
                  <c:v>101.81819999999999</c:v>
                </c:pt>
                <c:pt idx="7">
                  <c:v>101.81819999999999</c:v>
                </c:pt>
                <c:pt idx="8">
                  <c:v>101.81819999999999</c:v>
                </c:pt>
                <c:pt idx="9">
                  <c:v>101.81819999999999</c:v>
                </c:pt>
                <c:pt idx="10">
                  <c:v>101.81819999999999</c:v>
                </c:pt>
                <c:pt idx="11">
                  <c:v>101.81819999999999</c:v>
                </c:pt>
                <c:pt idx="12">
                  <c:v>101.81819999999999</c:v>
                </c:pt>
              </c:numCache>
            </c:numRef>
          </c:yVal>
        </c:ser>
        <c:ser>
          <c:idx val="1"/>
          <c:order val="1"/>
          <c:tx>
            <c:strRef>
              <c:f>List1!$P$9</c:f>
              <c:strCache>
                <c:ptCount val="1"/>
                <c:pt idx="0">
                  <c:v>Světelný zdroj 2 - Červená LED</c:v>
                </c:pt>
              </c:strCache>
            </c:strRef>
          </c:tx>
          <c:xVal>
            <c:numRef>
              <c:f>List1!$P$12:$P$24</c:f>
              <c:numCache>
                <c:formatCode>0.00</c:formatCode>
                <c:ptCount val="13"/>
                <c:pt idx="0">
                  <c:v>0</c:v>
                </c:pt>
                <c:pt idx="1">
                  <c:v>0.13247999999999999</c:v>
                </c:pt>
                <c:pt idx="2">
                  <c:v>0.26495999999999997</c:v>
                </c:pt>
                <c:pt idx="3">
                  <c:v>0.39743999999999996</c:v>
                </c:pt>
                <c:pt idx="4">
                  <c:v>0.52991999999999995</c:v>
                </c:pt>
                <c:pt idx="5">
                  <c:v>0.66239999999999988</c:v>
                </c:pt>
                <c:pt idx="6">
                  <c:v>0.79487999999999992</c:v>
                </c:pt>
                <c:pt idx="7">
                  <c:v>0.92735999999999996</c:v>
                </c:pt>
                <c:pt idx="8">
                  <c:v>1.0598399999999999</c:v>
                </c:pt>
                <c:pt idx="9">
                  <c:v>1.1923199999999998</c:v>
                </c:pt>
                <c:pt idx="10">
                  <c:v>1.3247999999999998</c:v>
                </c:pt>
                <c:pt idx="11">
                  <c:v>1.4572799999999999</c:v>
                </c:pt>
                <c:pt idx="12">
                  <c:v>1.6559999999999999</c:v>
                </c:pt>
              </c:numCache>
            </c:numRef>
          </c:xVal>
          <c:yVal>
            <c:numRef>
              <c:f>List1!$Q$12:$Q$24</c:f>
              <c:numCache>
                <c:formatCode>0.00</c:formatCode>
                <c:ptCount val="13"/>
                <c:pt idx="0">
                  <c:v>0</c:v>
                </c:pt>
                <c:pt idx="1">
                  <c:v>152</c:v>
                </c:pt>
                <c:pt idx="2">
                  <c:v>456</c:v>
                </c:pt>
                <c:pt idx="3">
                  <c:v>608</c:v>
                </c:pt>
                <c:pt idx="4">
                  <c:v>1368</c:v>
                </c:pt>
                <c:pt idx="5">
                  <c:v>1520</c:v>
                </c:pt>
                <c:pt idx="6">
                  <c:v>1520</c:v>
                </c:pt>
                <c:pt idx="7">
                  <c:v>1520</c:v>
                </c:pt>
                <c:pt idx="8">
                  <c:v>1520</c:v>
                </c:pt>
                <c:pt idx="9">
                  <c:v>1520</c:v>
                </c:pt>
                <c:pt idx="10">
                  <c:v>1520</c:v>
                </c:pt>
                <c:pt idx="11">
                  <c:v>1520</c:v>
                </c:pt>
                <c:pt idx="12">
                  <c:v>1520</c:v>
                </c:pt>
              </c:numCache>
            </c:numRef>
          </c:yVal>
        </c:ser>
        <c:ser>
          <c:idx val="2"/>
          <c:order val="2"/>
          <c:tx>
            <c:strRef>
              <c:f>List1!$K$26</c:f>
              <c:strCache>
                <c:ptCount val="1"/>
                <c:pt idx="0">
                  <c:v>Světelný zdroj 3 - Modrá LED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List1!$K$29:$K$41</c:f>
              <c:numCache>
                <c:formatCode>0.00</c:formatCode>
                <c:ptCount val="13"/>
                <c:pt idx="0">
                  <c:v>0</c:v>
                </c:pt>
                <c:pt idx="1">
                  <c:v>0.13247999999999999</c:v>
                </c:pt>
                <c:pt idx="2">
                  <c:v>0.26495999999999997</c:v>
                </c:pt>
                <c:pt idx="3">
                  <c:v>0.39743999999999996</c:v>
                </c:pt>
                <c:pt idx="4">
                  <c:v>0.52991999999999995</c:v>
                </c:pt>
                <c:pt idx="5">
                  <c:v>0.66239999999999988</c:v>
                </c:pt>
                <c:pt idx="6">
                  <c:v>0.79487999999999992</c:v>
                </c:pt>
                <c:pt idx="7">
                  <c:v>0.92735999999999996</c:v>
                </c:pt>
                <c:pt idx="8">
                  <c:v>1.0598399999999999</c:v>
                </c:pt>
                <c:pt idx="9">
                  <c:v>1.1923199999999998</c:v>
                </c:pt>
                <c:pt idx="10">
                  <c:v>1.3247999999999998</c:v>
                </c:pt>
                <c:pt idx="11">
                  <c:v>1.4572799999999999</c:v>
                </c:pt>
                <c:pt idx="12">
                  <c:v>1.6559999999999999</c:v>
                </c:pt>
              </c:numCache>
            </c:numRef>
          </c:xVal>
          <c:yVal>
            <c:numRef>
              <c:f>List1!$L$29:$L$41</c:f>
              <c:numCache>
                <c:formatCode>0.00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yVal>
        </c:ser>
        <c:ser>
          <c:idx val="3"/>
          <c:order val="3"/>
          <c:tx>
            <c:strRef>
              <c:f>List1!$P$26</c:f>
              <c:strCache>
                <c:ptCount val="1"/>
                <c:pt idx="0">
                  <c:v>Světelný zdroj 4 - Zelená LED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List1!$P$29:$P$41</c:f>
              <c:numCache>
                <c:formatCode>0.00</c:formatCode>
                <c:ptCount val="13"/>
                <c:pt idx="0">
                  <c:v>0</c:v>
                </c:pt>
                <c:pt idx="1">
                  <c:v>0.13247999999999999</c:v>
                </c:pt>
                <c:pt idx="2">
                  <c:v>0.26495999999999997</c:v>
                </c:pt>
                <c:pt idx="3">
                  <c:v>0.39743999999999996</c:v>
                </c:pt>
                <c:pt idx="4">
                  <c:v>0.52991999999999995</c:v>
                </c:pt>
                <c:pt idx="5">
                  <c:v>0.66239999999999988</c:v>
                </c:pt>
                <c:pt idx="6">
                  <c:v>0.79487999999999992</c:v>
                </c:pt>
                <c:pt idx="7">
                  <c:v>0.92735999999999996</c:v>
                </c:pt>
                <c:pt idx="8">
                  <c:v>1.0598399999999999</c:v>
                </c:pt>
                <c:pt idx="9">
                  <c:v>1.1923199999999998</c:v>
                </c:pt>
                <c:pt idx="10">
                  <c:v>1.3247999999999998</c:v>
                </c:pt>
                <c:pt idx="11">
                  <c:v>1.4572799999999999</c:v>
                </c:pt>
                <c:pt idx="12">
                  <c:v>1.6559999999999999</c:v>
                </c:pt>
              </c:numCache>
            </c:numRef>
          </c:xVal>
          <c:yVal>
            <c:numRef>
              <c:f>List1!$Q$29:$Q$41</c:f>
              <c:numCache>
                <c:formatCode>0.00</c:formatCode>
                <c:ptCount val="13"/>
                <c:pt idx="0">
                  <c:v>8.4848499999999998</c:v>
                </c:pt>
                <c:pt idx="1">
                  <c:v>25.454549999999998</c:v>
                </c:pt>
                <c:pt idx="2">
                  <c:v>33.939399999999999</c:v>
                </c:pt>
                <c:pt idx="3">
                  <c:v>42.424250000000001</c:v>
                </c:pt>
                <c:pt idx="4">
                  <c:v>42.424250000000001</c:v>
                </c:pt>
                <c:pt idx="5">
                  <c:v>42.424250000000001</c:v>
                </c:pt>
                <c:pt idx="6">
                  <c:v>42.424250000000001</c:v>
                </c:pt>
                <c:pt idx="7">
                  <c:v>42.424250000000001</c:v>
                </c:pt>
                <c:pt idx="8">
                  <c:v>42.424250000000001</c:v>
                </c:pt>
                <c:pt idx="9">
                  <c:v>42.424250000000001</c:v>
                </c:pt>
                <c:pt idx="10">
                  <c:v>42.424250000000001</c:v>
                </c:pt>
                <c:pt idx="11">
                  <c:v>42.424250000000001</c:v>
                </c:pt>
                <c:pt idx="12">
                  <c:v>42.424250000000001</c:v>
                </c:pt>
              </c:numCache>
            </c:numRef>
          </c:yVal>
        </c:ser>
        <c:axId val="92216704"/>
        <c:axId val="92215168"/>
      </c:scatterChart>
      <c:valAx>
        <c:axId val="9221670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U [V]</a:t>
                </a:r>
              </a:p>
            </c:rich>
          </c:tx>
          <c:layout/>
        </c:title>
        <c:numFmt formatCode="0.00" sourceLinked="1"/>
        <c:tickLblPos val="nextTo"/>
        <c:crossAx val="92215168"/>
        <c:crosses val="autoZero"/>
        <c:crossBetween val="midCat"/>
      </c:valAx>
      <c:valAx>
        <c:axId val="922151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I [</a:t>
                </a:r>
                <a:r>
                  <a:rPr lang="el-GR"/>
                  <a:t>μ</a:t>
                </a:r>
                <a:r>
                  <a:rPr lang="cs-CZ"/>
                  <a:t>A]</a:t>
                </a:r>
              </a:p>
            </c:rich>
          </c:tx>
          <c:layout/>
        </c:title>
        <c:numFmt formatCode="0.00" sourceLinked="1"/>
        <c:tickLblPos val="nextTo"/>
        <c:crossAx val="92216704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cs-CZ"/>
          </a:p>
        </c:txPr>
      </c:legendEntry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Světelný zdroj 1 - Oranžová LED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List1!$K$10</c:f>
              <c:strCache>
                <c:ptCount val="1"/>
                <c:pt idx="0">
                  <c:v>Osvětlenost = 10 lx</c:v>
                </c:pt>
              </c:strCache>
            </c:strRef>
          </c:tx>
          <c:xVal>
            <c:numRef>
              <c:f>List1!$K$12:$K$24</c:f>
              <c:numCache>
                <c:formatCode>0.00</c:formatCode>
                <c:ptCount val="13"/>
                <c:pt idx="0">
                  <c:v>0</c:v>
                </c:pt>
                <c:pt idx="1">
                  <c:v>0.13247999999999999</c:v>
                </c:pt>
                <c:pt idx="2">
                  <c:v>0.26495999999999997</c:v>
                </c:pt>
                <c:pt idx="3">
                  <c:v>0.39743999999999996</c:v>
                </c:pt>
                <c:pt idx="4">
                  <c:v>0.52991999999999995</c:v>
                </c:pt>
                <c:pt idx="5">
                  <c:v>0.66239999999999988</c:v>
                </c:pt>
                <c:pt idx="6">
                  <c:v>0.79487999999999992</c:v>
                </c:pt>
                <c:pt idx="7">
                  <c:v>0.92735999999999996</c:v>
                </c:pt>
                <c:pt idx="8">
                  <c:v>1.0598399999999999</c:v>
                </c:pt>
                <c:pt idx="9">
                  <c:v>1.1923199999999998</c:v>
                </c:pt>
                <c:pt idx="10">
                  <c:v>1.3247999999999998</c:v>
                </c:pt>
                <c:pt idx="11">
                  <c:v>1.4572799999999999</c:v>
                </c:pt>
                <c:pt idx="12">
                  <c:v>1.6559999999999999</c:v>
                </c:pt>
              </c:numCache>
            </c:numRef>
          </c:xVal>
          <c:yVal>
            <c:numRef>
              <c:f>List1!$L$12:$L$24</c:f>
              <c:numCache>
                <c:formatCode>0.00</c:formatCode>
                <c:ptCount val="13"/>
                <c:pt idx="0">
                  <c:v>0</c:v>
                </c:pt>
                <c:pt idx="1">
                  <c:v>25.454549999999998</c:v>
                </c:pt>
                <c:pt idx="2">
                  <c:v>59.393949999999997</c:v>
                </c:pt>
                <c:pt idx="3">
                  <c:v>93.333349999999996</c:v>
                </c:pt>
                <c:pt idx="4">
                  <c:v>101.81819999999999</c:v>
                </c:pt>
                <c:pt idx="5">
                  <c:v>101.81819999999999</c:v>
                </c:pt>
                <c:pt idx="6">
                  <c:v>101.81819999999999</c:v>
                </c:pt>
                <c:pt idx="7">
                  <c:v>101.81819999999999</c:v>
                </c:pt>
                <c:pt idx="8">
                  <c:v>101.81819999999999</c:v>
                </c:pt>
                <c:pt idx="9">
                  <c:v>101.81819999999999</c:v>
                </c:pt>
                <c:pt idx="10">
                  <c:v>101.81819999999999</c:v>
                </c:pt>
                <c:pt idx="11">
                  <c:v>101.81819999999999</c:v>
                </c:pt>
                <c:pt idx="12">
                  <c:v>101.81819999999999</c:v>
                </c:pt>
              </c:numCache>
            </c:numRef>
          </c:yVal>
        </c:ser>
        <c:ser>
          <c:idx val="2"/>
          <c:order val="1"/>
          <c:tx>
            <c:strRef>
              <c:f>List1!$M$10</c:f>
              <c:strCache>
                <c:ptCount val="1"/>
                <c:pt idx="0">
                  <c:v>Osvětlenost = 15 lx</c:v>
                </c:pt>
              </c:strCache>
            </c:strRef>
          </c:tx>
          <c:xVal>
            <c:numRef>
              <c:f>List1!$M$12:$M$24</c:f>
              <c:numCache>
                <c:formatCode>0.00</c:formatCode>
                <c:ptCount val="13"/>
                <c:pt idx="0">
                  <c:v>0</c:v>
                </c:pt>
                <c:pt idx="1">
                  <c:v>0.13247999999999999</c:v>
                </c:pt>
                <c:pt idx="2">
                  <c:v>0.26495999999999997</c:v>
                </c:pt>
                <c:pt idx="3">
                  <c:v>0.39743999999999996</c:v>
                </c:pt>
                <c:pt idx="4">
                  <c:v>0.52991999999999995</c:v>
                </c:pt>
                <c:pt idx="5">
                  <c:v>0.66239999999999988</c:v>
                </c:pt>
                <c:pt idx="6">
                  <c:v>0.79487999999999992</c:v>
                </c:pt>
                <c:pt idx="7">
                  <c:v>0.92735999999999996</c:v>
                </c:pt>
                <c:pt idx="8">
                  <c:v>1.0598399999999999</c:v>
                </c:pt>
                <c:pt idx="9">
                  <c:v>1.1923199999999998</c:v>
                </c:pt>
                <c:pt idx="10">
                  <c:v>1.3247999999999998</c:v>
                </c:pt>
                <c:pt idx="11">
                  <c:v>1.4572799999999999</c:v>
                </c:pt>
                <c:pt idx="12">
                  <c:v>1.6559999999999999</c:v>
                </c:pt>
              </c:numCache>
            </c:numRef>
          </c:xVal>
          <c:yVal>
            <c:numRef>
              <c:f>List1!$N$12:$N$24</c:f>
              <c:numCache>
                <c:formatCode>0.00</c:formatCode>
                <c:ptCount val="13"/>
                <c:pt idx="0">
                  <c:v>0</c:v>
                </c:pt>
                <c:pt idx="1">
                  <c:v>16.9697</c:v>
                </c:pt>
                <c:pt idx="2">
                  <c:v>59.393949999999997</c:v>
                </c:pt>
                <c:pt idx="3">
                  <c:v>101.81819999999999</c:v>
                </c:pt>
                <c:pt idx="4">
                  <c:v>110.30305</c:v>
                </c:pt>
                <c:pt idx="5">
                  <c:v>110.30305</c:v>
                </c:pt>
                <c:pt idx="6">
                  <c:v>110.30305</c:v>
                </c:pt>
                <c:pt idx="7">
                  <c:v>110.30305</c:v>
                </c:pt>
                <c:pt idx="8">
                  <c:v>110.30305</c:v>
                </c:pt>
                <c:pt idx="9">
                  <c:v>110.30305</c:v>
                </c:pt>
                <c:pt idx="10">
                  <c:v>110.30305</c:v>
                </c:pt>
                <c:pt idx="11">
                  <c:v>110.30305</c:v>
                </c:pt>
                <c:pt idx="12">
                  <c:v>118.78789999999999</c:v>
                </c:pt>
              </c:numCache>
            </c:numRef>
          </c:yVal>
        </c:ser>
        <c:axId val="93767168"/>
        <c:axId val="72850816"/>
      </c:scatterChart>
      <c:valAx>
        <c:axId val="9376716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U [V]</a:t>
                </a:r>
              </a:p>
            </c:rich>
          </c:tx>
          <c:layout/>
        </c:title>
        <c:numFmt formatCode="0.00" sourceLinked="1"/>
        <c:tickLblPos val="nextTo"/>
        <c:crossAx val="72850816"/>
        <c:crosses val="autoZero"/>
        <c:crossBetween val="midCat"/>
      </c:valAx>
      <c:valAx>
        <c:axId val="728508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I [</a:t>
                </a:r>
                <a:r>
                  <a:rPr lang="el-GR"/>
                  <a:t>μ</a:t>
                </a:r>
                <a:r>
                  <a:rPr lang="cs-CZ"/>
                  <a:t>A]</a:t>
                </a:r>
              </a:p>
            </c:rich>
          </c:tx>
          <c:layout/>
        </c:title>
        <c:numFmt formatCode="0.00" sourceLinked="1"/>
        <c:tickLblPos val="nextTo"/>
        <c:crossAx val="937671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Světelný zdroj 2 - Červená LED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List1!$P$10</c:f>
              <c:strCache>
                <c:ptCount val="1"/>
                <c:pt idx="0">
                  <c:v>Osvětlenost = 10 lx</c:v>
                </c:pt>
              </c:strCache>
            </c:strRef>
          </c:tx>
          <c:xVal>
            <c:numRef>
              <c:f>List1!$P$12:$P$24</c:f>
              <c:numCache>
                <c:formatCode>0.00</c:formatCode>
                <c:ptCount val="13"/>
                <c:pt idx="0">
                  <c:v>0</c:v>
                </c:pt>
                <c:pt idx="1">
                  <c:v>0.13247999999999999</c:v>
                </c:pt>
                <c:pt idx="2">
                  <c:v>0.26495999999999997</c:v>
                </c:pt>
                <c:pt idx="3">
                  <c:v>0.39743999999999996</c:v>
                </c:pt>
                <c:pt idx="4">
                  <c:v>0.52991999999999995</c:v>
                </c:pt>
                <c:pt idx="5">
                  <c:v>0.66239999999999988</c:v>
                </c:pt>
                <c:pt idx="6">
                  <c:v>0.79487999999999992</c:v>
                </c:pt>
                <c:pt idx="7">
                  <c:v>0.92735999999999996</c:v>
                </c:pt>
                <c:pt idx="8">
                  <c:v>1.0598399999999999</c:v>
                </c:pt>
                <c:pt idx="9">
                  <c:v>1.1923199999999998</c:v>
                </c:pt>
                <c:pt idx="10">
                  <c:v>1.3247999999999998</c:v>
                </c:pt>
                <c:pt idx="11">
                  <c:v>1.4572799999999999</c:v>
                </c:pt>
                <c:pt idx="12">
                  <c:v>1.6559999999999999</c:v>
                </c:pt>
              </c:numCache>
            </c:numRef>
          </c:xVal>
          <c:yVal>
            <c:numRef>
              <c:f>List1!$Q$12:$Q$24</c:f>
              <c:numCache>
                <c:formatCode>0.00</c:formatCode>
                <c:ptCount val="13"/>
                <c:pt idx="0">
                  <c:v>0</c:v>
                </c:pt>
                <c:pt idx="1">
                  <c:v>152</c:v>
                </c:pt>
                <c:pt idx="2">
                  <c:v>456</c:v>
                </c:pt>
                <c:pt idx="3">
                  <c:v>608</c:v>
                </c:pt>
                <c:pt idx="4">
                  <c:v>1368</c:v>
                </c:pt>
                <c:pt idx="5">
                  <c:v>1520</c:v>
                </c:pt>
                <c:pt idx="6">
                  <c:v>1520</c:v>
                </c:pt>
                <c:pt idx="7">
                  <c:v>1520</c:v>
                </c:pt>
                <c:pt idx="8">
                  <c:v>1520</c:v>
                </c:pt>
                <c:pt idx="9">
                  <c:v>1520</c:v>
                </c:pt>
                <c:pt idx="10">
                  <c:v>1520</c:v>
                </c:pt>
                <c:pt idx="11">
                  <c:v>1520</c:v>
                </c:pt>
                <c:pt idx="12">
                  <c:v>1520</c:v>
                </c:pt>
              </c:numCache>
            </c:numRef>
          </c:yVal>
        </c:ser>
        <c:ser>
          <c:idx val="2"/>
          <c:order val="1"/>
          <c:tx>
            <c:strRef>
              <c:f>List1!$R$10</c:f>
              <c:strCache>
                <c:ptCount val="1"/>
                <c:pt idx="0">
                  <c:v>Osvětlenost = 20 lx</c:v>
                </c:pt>
              </c:strCache>
            </c:strRef>
          </c:tx>
          <c:xVal>
            <c:numRef>
              <c:f>List1!$R$12:$R$24</c:f>
              <c:numCache>
                <c:formatCode>0.00</c:formatCode>
                <c:ptCount val="13"/>
                <c:pt idx="0">
                  <c:v>0</c:v>
                </c:pt>
                <c:pt idx="1">
                  <c:v>0.13247999999999999</c:v>
                </c:pt>
                <c:pt idx="2">
                  <c:v>0.26495999999999997</c:v>
                </c:pt>
                <c:pt idx="3">
                  <c:v>0.39743999999999996</c:v>
                </c:pt>
                <c:pt idx="4">
                  <c:v>0.52991999999999995</c:v>
                </c:pt>
                <c:pt idx="5">
                  <c:v>0.66239999999999988</c:v>
                </c:pt>
                <c:pt idx="6">
                  <c:v>0.79487999999999992</c:v>
                </c:pt>
                <c:pt idx="7">
                  <c:v>0.92735999999999996</c:v>
                </c:pt>
                <c:pt idx="8">
                  <c:v>1.0598399999999999</c:v>
                </c:pt>
                <c:pt idx="9">
                  <c:v>1.1923199999999998</c:v>
                </c:pt>
                <c:pt idx="10">
                  <c:v>1.3247999999999998</c:v>
                </c:pt>
                <c:pt idx="11">
                  <c:v>1.4572799999999999</c:v>
                </c:pt>
                <c:pt idx="12">
                  <c:v>1.6559999999999999</c:v>
                </c:pt>
              </c:numCache>
            </c:numRef>
          </c:xVal>
          <c:yVal>
            <c:numRef>
              <c:f>List1!$S$12:$S$24</c:f>
              <c:numCache>
                <c:formatCode>0.00</c:formatCode>
                <c:ptCount val="13"/>
                <c:pt idx="0">
                  <c:v>0</c:v>
                </c:pt>
                <c:pt idx="1">
                  <c:v>304</c:v>
                </c:pt>
                <c:pt idx="2">
                  <c:v>608</c:v>
                </c:pt>
                <c:pt idx="3">
                  <c:v>912</c:v>
                </c:pt>
                <c:pt idx="4">
                  <c:v>1368</c:v>
                </c:pt>
                <c:pt idx="5">
                  <c:v>1672</c:v>
                </c:pt>
                <c:pt idx="6">
                  <c:v>2128</c:v>
                </c:pt>
                <c:pt idx="7">
                  <c:v>2432</c:v>
                </c:pt>
                <c:pt idx="8">
                  <c:v>2432</c:v>
                </c:pt>
                <c:pt idx="9">
                  <c:v>2432</c:v>
                </c:pt>
                <c:pt idx="10">
                  <c:v>2432</c:v>
                </c:pt>
                <c:pt idx="11">
                  <c:v>2432</c:v>
                </c:pt>
                <c:pt idx="12">
                  <c:v>2432</c:v>
                </c:pt>
              </c:numCache>
            </c:numRef>
          </c:yVal>
        </c:ser>
        <c:axId val="107323776"/>
        <c:axId val="107325312"/>
      </c:scatterChart>
      <c:valAx>
        <c:axId val="10732377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 sz="1000" b="1" i="0" baseline="0"/>
                  <a:t>U [V]</a:t>
                </a:r>
                <a:endParaRPr lang="cs-CZ" sz="1000"/>
              </a:p>
            </c:rich>
          </c:tx>
          <c:layout/>
        </c:title>
        <c:numFmt formatCode="0.00" sourceLinked="1"/>
        <c:tickLblPos val="nextTo"/>
        <c:crossAx val="107325312"/>
        <c:crosses val="autoZero"/>
        <c:crossBetween val="midCat"/>
      </c:valAx>
      <c:valAx>
        <c:axId val="1073253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 sz="1000" b="1" i="0" baseline="0"/>
                  <a:t>I [</a:t>
                </a:r>
                <a:r>
                  <a:rPr lang="el-GR" sz="1000" b="1" i="0" baseline="0"/>
                  <a:t>μ</a:t>
                </a:r>
                <a:r>
                  <a:rPr lang="cs-CZ" sz="1000" b="1" i="0" baseline="0"/>
                  <a:t>A]</a:t>
                </a:r>
                <a:endParaRPr lang="cs-CZ" sz="1000"/>
              </a:p>
            </c:rich>
          </c:tx>
          <c:layout/>
        </c:title>
        <c:numFmt formatCode="0.00" sourceLinked="1"/>
        <c:tickLblPos val="nextTo"/>
        <c:crossAx val="1073237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Světelný zdroj 3 - Modrá LED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List1!$K$27</c:f>
              <c:strCache>
                <c:ptCount val="1"/>
                <c:pt idx="0">
                  <c:v>Osvětlenost = 10 lx</c:v>
                </c:pt>
              </c:strCache>
            </c:strRef>
          </c:tx>
          <c:xVal>
            <c:numRef>
              <c:f>List1!$K$29:$K$41</c:f>
              <c:numCache>
                <c:formatCode>0.00</c:formatCode>
                <c:ptCount val="13"/>
                <c:pt idx="0">
                  <c:v>0</c:v>
                </c:pt>
                <c:pt idx="1">
                  <c:v>0.13247999999999999</c:v>
                </c:pt>
                <c:pt idx="2">
                  <c:v>0.26495999999999997</c:v>
                </c:pt>
                <c:pt idx="3">
                  <c:v>0.39743999999999996</c:v>
                </c:pt>
                <c:pt idx="4">
                  <c:v>0.52991999999999995</c:v>
                </c:pt>
                <c:pt idx="5">
                  <c:v>0.66239999999999988</c:v>
                </c:pt>
                <c:pt idx="6">
                  <c:v>0.79487999999999992</c:v>
                </c:pt>
                <c:pt idx="7">
                  <c:v>0.92735999999999996</c:v>
                </c:pt>
                <c:pt idx="8">
                  <c:v>1.0598399999999999</c:v>
                </c:pt>
                <c:pt idx="9">
                  <c:v>1.1923199999999998</c:v>
                </c:pt>
                <c:pt idx="10">
                  <c:v>1.3247999999999998</c:v>
                </c:pt>
                <c:pt idx="11">
                  <c:v>1.4572799999999999</c:v>
                </c:pt>
                <c:pt idx="12">
                  <c:v>1.6559999999999999</c:v>
                </c:pt>
              </c:numCache>
            </c:numRef>
          </c:xVal>
          <c:yVal>
            <c:numRef>
              <c:f>List1!$L$29:$L$41</c:f>
              <c:numCache>
                <c:formatCode>0.00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yVal>
        </c:ser>
        <c:ser>
          <c:idx val="2"/>
          <c:order val="1"/>
          <c:tx>
            <c:strRef>
              <c:f>List1!$M$27</c:f>
              <c:strCache>
                <c:ptCount val="1"/>
                <c:pt idx="0">
                  <c:v>Osvětlenost = 30 lx</c:v>
                </c:pt>
              </c:strCache>
            </c:strRef>
          </c:tx>
          <c:xVal>
            <c:numRef>
              <c:f>List1!$M$29:$M$41</c:f>
              <c:numCache>
                <c:formatCode>0.00</c:formatCode>
                <c:ptCount val="13"/>
                <c:pt idx="0">
                  <c:v>0</c:v>
                </c:pt>
                <c:pt idx="1">
                  <c:v>0.13247999999999999</c:v>
                </c:pt>
                <c:pt idx="2">
                  <c:v>0.26495999999999997</c:v>
                </c:pt>
                <c:pt idx="3">
                  <c:v>0.39743999999999996</c:v>
                </c:pt>
                <c:pt idx="4">
                  <c:v>0.52991999999999995</c:v>
                </c:pt>
                <c:pt idx="5">
                  <c:v>0.66239999999999988</c:v>
                </c:pt>
                <c:pt idx="6">
                  <c:v>0.79487999999999992</c:v>
                </c:pt>
                <c:pt idx="7">
                  <c:v>0.92735999999999996</c:v>
                </c:pt>
                <c:pt idx="8">
                  <c:v>1.0598399999999999</c:v>
                </c:pt>
                <c:pt idx="9">
                  <c:v>1.1923199999999998</c:v>
                </c:pt>
                <c:pt idx="10">
                  <c:v>1.3247999999999998</c:v>
                </c:pt>
                <c:pt idx="11">
                  <c:v>1.4572799999999999</c:v>
                </c:pt>
                <c:pt idx="12">
                  <c:v>1.6559999999999999</c:v>
                </c:pt>
              </c:numCache>
            </c:numRef>
          </c:xVal>
          <c:yVal>
            <c:numRef>
              <c:f>List1!$N$29:$N$41</c:f>
              <c:numCache>
                <c:formatCode>0.00</c:formatCode>
                <c:ptCount val="13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32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</c:numCache>
            </c:numRef>
          </c:yVal>
        </c:ser>
        <c:axId val="96245632"/>
        <c:axId val="96247168"/>
      </c:scatterChart>
      <c:valAx>
        <c:axId val="9624563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U [V]</a:t>
                </a:r>
              </a:p>
            </c:rich>
          </c:tx>
          <c:layout/>
        </c:title>
        <c:numFmt formatCode="0.00" sourceLinked="1"/>
        <c:tickLblPos val="nextTo"/>
        <c:crossAx val="96247168"/>
        <c:crosses val="autoZero"/>
        <c:crossBetween val="midCat"/>
      </c:valAx>
      <c:valAx>
        <c:axId val="962471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 sz="1000" b="1" i="0" baseline="0"/>
                  <a:t>I [</a:t>
                </a:r>
                <a:r>
                  <a:rPr lang="el-GR" sz="1000" b="1" i="0" baseline="0"/>
                  <a:t>μ</a:t>
                </a:r>
                <a:r>
                  <a:rPr lang="cs-CZ" sz="1000" b="1" i="0" baseline="0"/>
                  <a:t>A]</a:t>
                </a:r>
                <a:endParaRPr lang="cs-CZ" sz="1000"/>
              </a:p>
            </c:rich>
          </c:tx>
          <c:layout/>
        </c:title>
        <c:numFmt formatCode="0.00" sourceLinked="1"/>
        <c:tickLblPos val="nextTo"/>
        <c:crossAx val="962456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Světelný zdroj 4 - Zelená LED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List1!$P$27</c:f>
              <c:strCache>
                <c:ptCount val="1"/>
                <c:pt idx="0">
                  <c:v>Osvětlenost = 10 lx</c:v>
                </c:pt>
              </c:strCache>
            </c:strRef>
          </c:tx>
          <c:xVal>
            <c:numRef>
              <c:f>List1!$P$29:$P$41</c:f>
              <c:numCache>
                <c:formatCode>0.00</c:formatCode>
                <c:ptCount val="13"/>
                <c:pt idx="0">
                  <c:v>0</c:v>
                </c:pt>
                <c:pt idx="1">
                  <c:v>0.13247999999999999</c:v>
                </c:pt>
                <c:pt idx="2">
                  <c:v>0.26495999999999997</c:v>
                </c:pt>
                <c:pt idx="3">
                  <c:v>0.39743999999999996</c:v>
                </c:pt>
                <c:pt idx="4">
                  <c:v>0.52991999999999995</c:v>
                </c:pt>
                <c:pt idx="5">
                  <c:v>0.66239999999999988</c:v>
                </c:pt>
                <c:pt idx="6">
                  <c:v>0.79487999999999992</c:v>
                </c:pt>
                <c:pt idx="7">
                  <c:v>0.92735999999999996</c:v>
                </c:pt>
                <c:pt idx="8">
                  <c:v>1.0598399999999999</c:v>
                </c:pt>
                <c:pt idx="9">
                  <c:v>1.1923199999999998</c:v>
                </c:pt>
                <c:pt idx="10">
                  <c:v>1.3247999999999998</c:v>
                </c:pt>
                <c:pt idx="11">
                  <c:v>1.4572799999999999</c:v>
                </c:pt>
                <c:pt idx="12">
                  <c:v>1.6559999999999999</c:v>
                </c:pt>
              </c:numCache>
            </c:numRef>
          </c:xVal>
          <c:yVal>
            <c:numRef>
              <c:f>List1!$Q$29:$Q$41</c:f>
              <c:numCache>
                <c:formatCode>0.00</c:formatCode>
                <c:ptCount val="13"/>
                <c:pt idx="0">
                  <c:v>8.4848499999999998</c:v>
                </c:pt>
                <c:pt idx="1">
                  <c:v>25.454549999999998</c:v>
                </c:pt>
                <c:pt idx="2">
                  <c:v>33.939399999999999</c:v>
                </c:pt>
                <c:pt idx="3">
                  <c:v>42.424250000000001</c:v>
                </c:pt>
                <c:pt idx="4">
                  <c:v>42.424250000000001</c:v>
                </c:pt>
                <c:pt idx="5">
                  <c:v>42.424250000000001</c:v>
                </c:pt>
                <c:pt idx="6">
                  <c:v>42.424250000000001</c:v>
                </c:pt>
                <c:pt idx="7">
                  <c:v>42.424250000000001</c:v>
                </c:pt>
                <c:pt idx="8">
                  <c:v>42.424250000000001</c:v>
                </c:pt>
                <c:pt idx="9">
                  <c:v>42.424250000000001</c:v>
                </c:pt>
                <c:pt idx="10">
                  <c:v>42.424250000000001</c:v>
                </c:pt>
                <c:pt idx="11">
                  <c:v>42.424250000000001</c:v>
                </c:pt>
                <c:pt idx="12">
                  <c:v>42.424250000000001</c:v>
                </c:pt>
              </c:numCache>
            </c:numRef>
          </c:yVal>
        </c:ser>
        <c:ser>
          <c:idx val="2"/>
          <c:order val="1"/>
          <c:tx>
            <c:strRef>
              <c:f>List1!$R$27</c:f>
              <c:strCache>
                <c:ptCount val="1"/>
                <c:pt idx="0">
                  <c:v>Osvětlenost = 40 lx</c:v>
                </c:pt>
              </c:strCache>
            </c:strRef>
          </c:tx>
          <c:xVal>
            <c:numRef>
              <c:f>List1!$R$29:$R$41</c:f>
              <c:numCache>
                <c:formatCode>0.00</c:formatCode>
                <c:ptCount val="13"/>
                <c:pt idx="0">
                  <c:v>0</c:v>
                </c:pt>
                <c:pt idx="1">
                  <c:v>0.13247999999999999</c:v>
                </c:pt>
                <c:pt idx="2">
                  <c:v>0.26495999999999997</c:v>
                </c:pt>
                <c:pt idx="3">
                  <c:v>0.39743999999999996</c:v>
                </c:pt>
                <c:pt idx="4">
                  <c:v>0.52991999999999995</c:v>
                </c:pt>
                <c:pt idx="5">
                  <c:v>0.66239999999999988</c:v>
                </c:pt>
                <c:pt idx="6">
                  <c:v>0.79487999999999992</c:v>
                </c:pt>
                <c:pt idx="7">
                  <c:v>0.92735999999999996</c:v>
                </c:pt>
                <c:pt idx="8">
                  <c:v>1.0598399999999999</c:v>
                </c:pt>
                <c:pt idx="9">
                  <c:v>1.1923199999999998</c:v>
                </c:pt>
                <c:pt idx="10">
                  <c:v>1.3247999999999998</c:v>
                </c:pt>
                <c:pt idx="11">
                  <c:v>1.4572799999999999</c:v>
                </c:pt>
                <c:pt idx="12">
                  <c:v>1.6559999999999999</c:v>
                </c:pt>
              </c:numCache>
            </c:numRef>
          </c:xVal>
          <c:yVal>
            <c:numRef>
              <c:f>List1!$S$29:$S$41</c:f>
              <c:numCache>
                <c:formatCode>0.00</c:formatCode>
                <c:ptCount val="13"/>
                <c:pt idx="0">
                  <c:v>0</c:v>
                </c:pt>
                <c:pt idx="1">
                  <c:v>25.454549999999998</c:v>
                </c:pt>
                <c:pt idx="2">
                  <c:v>84.848500000000001</c:v>
                </c:pt>
                <c:pt idx="3">
                  <c:v>110.30305</c:v>
                </c:pt>
                <c:pt idx="4">
                  <c:v>118.78789999999999</c:v>
                </c:pt>
                <c:pt idx="5">
                  <c:v>118.78789999999999</c:v>
                </c:pt>
                <c:pt idx="6">
                  <c:v>118.78789999999999</c:v>
                </c:pt>
                <c:pt idx="7">
                  <c:v>118.78789999999999</c:v>
                </c:pt>
                <c:pt idx="8">
                  <c:v>118.78789999999999</c:v>
                </c:pt>
                <c:pt idx="9">
                  <c:v>118.78789999999999</c:v>
                </c:pt>
                <c:pt idx="10">
                  <c:v>118.78789999999999</c:v>
                </c:pt>
                <c:pt idx="11">
                  <c:v>118.78789999999999</c:v>
                </c:pt>
                <c:pt idx="12">
                  <c:v>118.78789999999999</c:v>
                </c:pt>
              </c:numCache>
            </c:numRef>
          </c:yVal>
        </c:ser>
        <c:axId val="108351872"/>
        <c:axId val="108353408"/>
      </c:scatterChart>
      <c:valAx>
        <c:axId val="10835187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U [V]</a:t>
                </a:r>
              </a:p>
            </c:rich>
          </c:tx>
          <c:layout/>
        </c:title>
        <c:numFmt formatCode="0.00" sourceLinked="1"/>
        <c:tickLblPos val="nextTo"/>
        <c:crossAx val="108353408"/>
        <c:crosses val="autoZero"/>
        <c:crossBetween val="midCat"/>
      </c:valAx>
      <c:valAx>
        <c:axId val="1083534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 sz="1000" b="1" i="0" baseline="0"/>
                  <a:t>I [</a:t>
                </a:r>
                <a:r>
                  <a:rPr lang="el-GR" sz="1000" b="1" i="0" baseline="0"/>
                  <a:t>μ</a:t>
                </a:r>
                <a:r>
                  <a:rPr lang="cs-CZ" sz="1000" b="1" i="0" baseline="0"/>
                  <a:t>A]</a:t>
                </a:r>
                <a:endParaRPr lang="cs-CZ" sz="1000"/>
              </a:p>
            </c:rich>
          </c:tx>
          <c:layout/>
        </c:title>
        <c:numFmt formatCode="0.00" sourceLinked="1"/>
        <c:tickLblPos val="nextTo"/>
        <c:crossAx val="1083518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Světelný zdroj 5 - IČ LED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List1!$K$44</c:f>
              <c:strCache>
                <c:ptCount val="1"/>
                <c:pt idx="0">
                  <c:v>Osvětlenost = 0,02 lx</c:v>
                </c:pt>
              </c:strCache>
            </c:strRef>
          </c:tx>
          <c:xVal>
            <c:numRef>
              <c:f>List1!$K$46:$K$57</c:f>
              <c:numCache>
                <c:formatCode>0.00</c:formatCode>
                <c:ptCount val="12"/>
                <c:pt idx="0">
                  <c:v>0</c:v>
                </c:pt>
                <c:pt idx="1">
                  <c:v>0.13247999999999999</c:v>
                </c:pt>
                <c:pt idx="2">
                  <c:v>0.26495999999999997</c:v>
                </c:pt>
                <c:pt idx="3">
                  <c:v>0.39743999999999996</c:v>
                </c:pt>
                <c:pt idx="4">
                  <c:v>0.52991999999999995</c:v>
                </c:pt>
                <c:pt idx="5">
                  <c:v>0.66239999999999988</c:v>
                </c:pt>
                <c:pt idx="6">
                  <c:v>0.79487999999999992</c:v>
                </c:pt>
                <c:pt idx="7">
                  <c:v>0.92735999999999996</c:v>
                </c:pt>
                <c:pt idx="8">
                  <c:v>1.0598399999999999</c:v>
                </c:pt>
                <c:pt idx="9">
                  <c:v>1.1923199999999998</c:v>
                </c:pt>
                <c:pt idx="10">
                  <c:v>1.3247999999999998</c:v>
                </c:pt>
                <c:pt idx="11">
                  <c:v>1.6559999999999999</c:v>
                </c:pt>
              </c:numCache>
            </c:numRef>
          </c:xVal>
          <c:yVal>
            <c:numRef>
              <c:f>List1!$L$46:$L$57</c:f>
              <c:numCache>
                <c:formatCode>0.00</c:formatCode>
                <c:ptCount val="12"/>
                <c:pt idx="0">
                  <c:v>0</c:v>
                </c:pt>
                <c:pt idx="1">
                  <c:v>552.14800000000002</c:v>
                </c:pt>
                <c:pt idx="2">
                  <c:v>2208.5920000000001</c:v>
                </c:pt>
                <c:pt idx="3">
                  <c:v>2760.7400000000002</c:v>
                </c:pt>
                <c:pt idx="4">
                  <c:v>3312.8879999999999</c:v>
                </c:pt>
                <c:pt idx="5">
                  <c:v>3312.8879999999999</c:v>
                </c:pt>
                <c:pt idx="6">
                  <c:v>3312.8879999999999</c:v>
                </c:pt>
                <c:pt idx="7">
                  <c:v>3312.8879999999999</c:v>
                </c:pt>
                <c:pt idx="8">
                  <c:v>3312.8879999999999</c:v>
                </c:pt>
                <c:pt idx="9">
                  <c:v>3312.8879999999999</c:v>
                </c:pt>
                <c:pt idx="10">
                  <c:v>3312.8879999999999</c:v>
                </c:pt>
                <c:pt idx="11">
                  <c:v>3312.8879999999999</c:v>
                </c:pt>
              </c:numCache>
            </c:numRef>
          </c:yVal>
        </c:ser>
        <c:ser>
          <c:idx val="2"/>
          <c:order val="1"/>
          <c:tx>
            <c:strRef>
              <c:f>List1!$M$44</c:f>
              <c:strCache>
                <c:ptCount val="1"/>
                <c:pt idx="0">
                  <c:v>Osvětlenost = 0,04 lx</c:v>
                </c:pt>
              </c:strCache>
            </c:strRef>
          </c:tx>
          <c:xVal>
            <c:numRef>
              <c:f>List1!$M$46:$M$53</c:f>
              <c:numCache>
                <c:formatCode>0.00</c:formatCode>
                <c:ptCount val="8"/>
                <c:pt idx="0">
                  <c:v>0</c:v>
                </c:pt>
                <c:pt idx="1">
                  <c:v>0.13247999999999999</c:v>
                </c:pt>
                <c:pt idx="2">
                  <c:v>0.26495999999999997</c:v>
                </c:pt>
                <c:pt idx="3">
                  <c:v>0.39743999999999996</c:v>
                </c:pt>
                <c:pt idx="4">
                  <c:v>0.52991999999999995</c:v>
                </c:pt>
                <c:pt idx="5">
                  <c:v>0.66239999999999988</c:v>
                </c:pt>
                <c:pt idx="6">
                  <c:v>0.79487999999999992</c:v>
                </c:pt>
                <c:pt idx="7">
                  <c:v>0.92735999999999996</c:v>
                </c:pt>
              </c:numCache>
            </c:numRef>
          </c:xVal>
          <c:yVal>
            <c:numRef>
              <c:f>List1!$N$46:$N$53</c:f>
              <c:numCache>
                <c:formatCode>0.00</c:formatCode>
                <c:ptCount val="8"/>
                <c:pt idx="0">
                  <c:v>0</c:v>
                </c:pt>
                <c:pt idx="1">
                  <c:v>1104.296</c:v>
                </c:pt>
                <c:pt idx="2">
                  <c:v>2760.7400000000002</c:v>
                </c:pt>
                <c:pt idx="3">
                  <c:v>4417.1840000000002</c:v>
                </c:pt>
                <c:pt idx="4">
                  <c:v>5521.4800000000005</c:v>
                </c:pt>
                <c:pt idx="5">
                  <c:v>6073.6280000000006</c:v>
                </c:pt>
                <c:pt idx="6">
                  <c:v>7177.924</c:v>
                </c:pt>
                <c:pt idx="7">
                  <c:v>7730.0720000000001</c:v>
                </c:pt>
              </c:numCache>
            </c:numRef>
          </c:yVal>
        </c:ser>
        <c:axId val="107903232"/>
        <c:axId val="108064768"/>
      </c:scatterChart>
      <c:valAx>
        <c:axId val="10790323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U [V]</a:t>
                </a:r>
              </a:p>
            </c:rich>
          </c:tx>
          <c:layout/>
        </c:title>
        <c:numFmt formatCode="0.00" sourceLinked="1"/>
        <c:tickLblPos val="nextTo"/>
        <c:crossAx val="108064768"/>
        <c:crosses val="autoZero"/>
        <c:crossBetween val="midCat"/>
      </c:valAx>
      <c:valAx>
        <c:axId val="1080647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 sz="1000" b="1" i="0" baseline="0"/>
                  <a:t>I [</a:t>
                </a:r>
                <a:r>
                  <a:rPr lang="el-GR" sz="1000" b="1" i="0" baseline="0"/>
                  <a:t>μ</a:t>
                </a:r>
                <a:r>
                  <a:rPr lang="cs-CZ" sz="1000" b="1" i="0" baseline="0"/>
                  <a:t>A]</a:t>
                </a:r>
                <a:endParaRPr lang="cs-CZ" sz="1000"/>
              </a:p>
            </c:rich>
          </c:tx>
          <c:layout/>
        </c:title>
        <c:numFmt formatCode="0.00" sourceLinked="1"/>
        <c:tickLblPos val="nextTo"/>
        <c:crossAx val="1079032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Světelný zdroj 6 - UV LED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List1!$P$44</c:f>
              <c:strCache>
                <c:ptCount val="1"/>
                <c:pt idx="0">
                  <c:v>Osvětlenost = 0,04 lx</c:v>
                </c:pt>
              </c:strCache>
            </c:strRef>
          </c:tx>
          <c:xVal>
            <c:numRef>
              <c:f>List1!$P$46:$P$57</c:f>
              <c:numCache>
                <c:formatCode>0.00</c:formatCode>
                <c:ptCount val="12"/>
                <c:pt idx="0">
                  <c:v>0</c:v>
                </c:pt>
                <c:pt idx="1">
                  <c:v>0.13247999999999999</c:v>
                </c:pt>
                <c:pt idx="2">
                  <c:v>0.26495999999999997</c:v>
                </c:pt>
                <c:pt idx="3">
                  <c:v>0.39743999999999996</c:v>
                </c:pt>
                <c:pt idx="4">
                  <c:v>0.52991999999999995</c:v>
                </c:pt>
                <c:pt idx="5">
                  <c:v>0.66239999999999988</c:v>
                </c:pt>
                <c:pt idx="6">
                  <c:v>0.79487999999999992</c:v>
                </c:pt>
                <c:pt idx="7">
                  <c:v>0.92735999999999996</c:v>
                </c:pt>
                <c:pt idx="8">
                  <c:v>1.0598399999999999</c:v>
                </c:pt>
                <c:pt idx="9">
                  <c:v>1.1923199999999998</c:v>
                </c:pt>
                <c:pt idx="10">
                  <c:v>1.3247999999999998</c:v>
                </c:pt>
                <c:pt idx="11">
                  <c:v>1.6559999999999999</c:v>
                </c:pt>
              </c:numCache>
            </c:numRef>
          </c:xVal>
          <c:yVal>
            <c:numRef>
              <c:f>List1!$Q$46:$Q$57</c:f>
              <c:numCache>
                <c:formatCode>0.00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yVal>
        </c:ser>
        <c:ser>
          <c:idx val="2"/>
          <c:order val="1"/>
          <c:tx>
            <c:strRef>
              <c:f>List1!$R$44</c:f>
              <c:strCache>
                <c:ptCount val="1"/>
                <c:pt idx="0">
                  <c:v>Osvětlenost = 0,12 lx</c:v>
                </c:pt>
              </c:strCache>
            </c:strRef>
          </c:tx>
          <c:xVal>
            <c:numRef>
              <c:f>List1!$R$46:$R$57</c:f>
              <c:numCache>
                <c:formatCode>0.00</c:formatCode>
                <c:ptCount val="12"/>
                <c:pt idx="0">
                  <c:v>0</c:v>
                </c:pt>
                <c:pt idx="1">
                  <c:v>0.13247999999999999</c:v>
                </c:pt>
                <c:pt idx="2">
                  <c:v>0.26495999999999997</c:v>
                </c:pt>
                <c:pt idx="3">
                  <c:v>0.39743999999999996</c:v>
                </c:pt>
                <c:pt idx="4">
                  <c:v>0.52991999999999995</c:v>
                </c:pt>
                <c:pt idx="5">
                  <c:v>0.66239999999999988</c:v>
                </c:pt>
                <c:pt idx="6">
                  <c:v>0.79487999999999992</c:v>
                </c:pt>
                <c:pt idx="7">
                  <c:v>0.92735999999999996</c:v>
                </c:pt>
                <c:pt idx="8">
                  <c:v>1.0598399999999999</c:v>
                </c:pt>
                <c:pt idx="9">
                  <c:v>1.1923199999999998</c:v>
                </c:pt>
                <c:pt idx="10">
                  <c:v>1.3247999999999998</c:v>
                </c:pt>
                <c:pt idx="11">
                  <c:v>1.6559999999999999</c:v>
                </c:pt>
              </c:numCache>
            </c:numRef>
          </c:xVal>
          <c:yVal>
            <c:numRef>
              <c:f>List1!$S$46:$S$57</c:f>
              <c:numCache>
                <c:formatCode>0.00</c:formatCode>
                <c:ptCount val="1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</c:numCache>
            </c:numRef>
          </c:yVal>
        </c:ser>
        <c:axId val="108385024"/>
        <c:axId val="108380544"/>
      </c:scatterChart>
      <c:valAx>
        <c:axId val="10838502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 sz="1000" b="1" i="0" baseline="0"/>
                  <a:t>U [V]</a:t>
                </a:r>
                <a:endParaRPr lang="cs-CZ" sz="1000"/>
              </a:p>
            </c:rich>
          </c:tx>
          <c:layout/>
        </c:title>
        <c:numFmt formatCode="0.00" sourceLinked="1"/>
        <c:tickLblPos val="nextTo"/>
        <c:crossAx val="108380544"/>
        <c:crosses val="autoZero"/>
        <c:crossBetween val="midCat"/>
      </c:valAx>
      <c:valAx>
        <c:axId val="1083805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 sz="1000" b="1" i="0" baseline="0"/>
                  <a:t>I [</a:t>
                </a:r>
                <a:r>
                  <a:rPr lang="el-GR" sz="1000" b="1" i="0" baseline="0"/>
                  <a:t>μ</a:t>
                </a:r>
                <a:r>
                  <a:rPr lang="cs-CZ" sz="1000" b="1" i="0" baseline="0"/>
                  <a:t>A]</a:t>
                </a:r>
                <a:endParaRPr lang="cs-CZ" sz="1000"/>
              </a:p>
            </c:rich>
          </c:tx>
          <c:layout/>
        </c:title>
        <c:numFmt formatCode="0.00" sourceLinked="1"/>
        <c:tickLblPos val="nextTo"/>
        <c:crossAx val="1083850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66260</xdr:colOff>
      <xdr:row>9</xdr:row>
      <xdr:rowOff>124240</xdr:rowOff>
    </xdr:from>
    <xdr:to>
      <xdr:col>33</xdr:col>
      <xdr:colOff>397566</xdr:colOff>
      <xdr:row>31</xdr:row>
      <xdr:rowOff>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76200</xdr:colOff>
      <xdr:row>32</xdr:row>
      <xdr:rowOff>161925</xdr:rowOff>
    </xdr:from>
    <xdr:to>
      <xdr:col>31</xdr:col>
      <xdr:colOff>285750</xdr:colOff>
      <xdr:row>49</xdr:row>
      <xdr:rowOff>123825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51</xdr:row>
      <xdr:rowOff>0</xdr:rowOff>
    </xdr:from>
    <xdr:to>
      <xdr:col>31</xdr:col>
      <xdr:colOff>209550</xdr:colOff>
      <xdr:row>67</xdr:row>
      <xdr:rowOff>152400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69</xdr:row>
      <xdr:rowOff>0</xdr:rowOff>
    </xdr:from>
    <xdr:to>
      <xdr:col>31</xdr:col>
      <xdr:colOff>209550</xdr:colOff>
      <xdr:row>85</xdr:row>
      <xdr:rowOff>152400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600075</xdr:colOff>
      <xdr:row>69</xdr:row>
      <xdr:rowOff>19050</xdr:rowOff>
    </xdr:from>
    <xdr:to>
      <xdr:col>43</xdr:col>
      <xdr:colOff>200025</xdr:colOff>
      <xdr:row>85</xdr:row>
      <xdr:rowOff>171450</xdr:rowOff>
    </xdr:to>
    <xdr:graphicFrame macro="">
      <xdr:nvGraphicFramePr>
        <xdr:cNvPr id="6" name="Graf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33</xdr:row>
      <xdr:rowOff>47625</xdr:rowOff>
    </xdr:from>
    <xdr:to>
      <xdr:col>43</xdr:col>
      <xdr:colOff>209550</xdr:colOff>
      <xdr:row>50</xdr:row>
      <xdr:rowOff>9525</xdr:rowOff>
    </xdr:to>
    <xdr:graphicFrame macro="">
      <xdr:nvGraphicFramePr>
        <xdr:cNvPr id="7" name="Graf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0</xdr:colOff>
      <xdr:row>51</xdr:row>
      <xdr:rowOff>0</xdr:rowOff>
    </xdr:from>
    <xdr:to>
      <xdr:col>43</xdr:col>
      <xdr:colOff>209550</xdr:colOff>
      <xdr:row>67</xdr:row>
      <xdr:rowOff>152400</xdr:rowOff>
    </xdr:to>
    <xdr:graphicFrame macro="">
      <xdr:nvGraphicFramePr>
        <xdr:cNvPr id="8" name="Graf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70"/>
  <sheetViews>
    <sheetView tabSelected="1" topLeftCell="S10" zoomScale="160" zoomScaleNormal="160" workbookViewId="0">
      <selection activeCell="AI18" sqref="AI18"/>
    </sheetView>
  </sheetViews>
  <sheetFormatPr defaultRowHeight="15"/>
  <sheetData>
    <row r="1" spans="1:29">
      <c r="A1" s="3" t="s">
        <v>0</v>
      </c>
      <c r="B1" s="3"/>
      <c r="C1" s="3"/>
      <c r="D1" s="3"/>
      <c r="F1" s="3" t="s">
        <v>5</v>
      </c>
      <c r="G1" s="3"/>
      <c r="H1" s="3"/>
      <c r="I1" s="3"/>
      <c r="K1" s="4" t="s">
        <v>16</v>
      </c>
      <c r="L1" s="4" t="s">
        <v>17</v>
      </c>
      <c r="M1" s="4" t="s">
        <v>18</v>
      </c>
      <c r="N1" s="4" t="s">
        <v>19</v>
      </c>
      <c r="O1" s="4" t="s">
        <v>20</v>
      </c>
      <c r="P1" s="4" t="s">
        <v>21</v>
      </c>
      <c r="Q1" s="4" t="s">
        <v>22</v>
      </c>
      <c r="R1" s="4" t="s">
        <v>23</v>
      </c>
      <c r="S1" s="4" t="s">
        <v>24</v>
      </c>
      <c r="T1" s="9" t="s">
        <v>27</v>
      </c>
      <c r="U1" s="9" t="s">
        <v>26</v>
      </c>
      <c r="V1" s="9" t="s">
        <v>28</v>
      </c>
      <c r="W1" s="9" t="s">
        <v>29</v>
      </c>
      <c r="X1" s="9" t="s">
        <v>30</v>
      </c>
      <c r="Y1" s="9" t="s">
        <v>31</v>
      </c>
      <c r="Z1" s="9" t="s">
        <v>32</v>
      </c>
      <c r="AA1" s="9" t="s">
        <v>33</v>
      </c>
    </row>
    <row r="2" spans="1:29">
      <c r="A2" s="3" t="s">
        <v>3</v>
      </c>
      <c r="B2" s="3"/>
      <c r="C2" s="3" t="s">
        <v>4</v>
      </c>
      <c r="D2" s="3"/>
      <c r="F2" s="3" t="s">
        <v>3</v>
      </c>
      <c r="G2" s="3"/>
      <c r="H2" s="3" t="s">
        <v>6</v>
      </c>
      <c r="I2" s="3"/>
      <c r="K2" s="4">
        <v>1</v>
      </c>
      <c r="L2" s="4">
        <f>1.95*10^3</f>
        <v>1950</v>
      </c>
      <c r="M2" s="4">
        <v>0</v>
      </c>
      <c r="N2" s="4">
        <v>240</v>
      </c>
      <c r="O2" s="4">
        <v>12</v>
      </c>
      <c r="P2" s="4">
        <f>1.25*10^3</f>
        <v>1250</v>
      </c>
      <c r="Q2" s="4">
        <v>820</v>
      </c>
      <c r="R2" s="4">
        <f>3.7*10^3</f>
        <v>3700</v>
      </c>
      <c r="S2" s="4">
        <f>3.3*10^3</f>
        <v>3300</v>
      </c>
      <c r="T2" s="9">
        <f>(N2/O2)+1</f>
        <v>21</v>
      </c>
      <c r="U2" s="9">
        <f>(R2/S2)+1</f>
        <v>2.1212121212121211</v>
      </c>
      <c r="V2" s="9">
        <f>(M2/L2)+1</f>
        <v>1</v>
      </c>
      <c r="W2" s="9">
        <f>(Q2/P2)+1</f>
        <v>1.6560000000000001</v>
      </c>
      <c r="X2" s="9">
        <f>(T2*1)/25</f>
        <v>0.84</v>
      </c>
      <c r="Y2" s="9">
        <f>(U2*100)/25</f>
        <v>8.4848484848484844</v>
      </c>
      <c r="Z2" s="9">
        <f>(V2*17)/17</f>
        <v>1</v>
      </c>
      <c r="AA2" s="9">
        <f>(W2*1)/25</f>
        <v>6.6240000000000007E-2</v>
      </c>
    </row>
    <row r="3" spans="1:29">
      <c r="A3" s="5" t="s">
        <v>1</v>
      </c>
      <c r="B3" s="5" t="s">
        <v>2</v>
      </c>
      <c r="C3" s="5" t="s">
        <v>1</v>
      </c>
      <c r="D3" s="5" t="s">
        <v>2</v>
      </c>
      <c r="F3" s="5" t="s">
        <v>1</v>
      </c>
      <c r="G3" s="5" t="s">
        <v>2</v>
      </c>
      <c r="H3" s="5" t="s">
        <v>1</v>
      </c>
      <c r="I3" s="5" t="s">
        <v>2</v>
      </c>
      <c r="K3" s="4">
        <v>2</v>
      </c>
      <c r="L3" s="4">
        <f t="shared" ref="L3:L7" si="0">1.95*10^3</f>
        <v>1950</v>
      </c>
      <c r="M3" s="4">
        <v>0</v>
      </c>
      <c r="N3" s="4">
        <v>240</v>
      </c>
      <c r="O3" s="4">
        <v>12</v>
      </c>
      <c r="P3" s="4">
        <f t="shared" ref="P3:P7" si="1">1.25*10^3</f>
        <v>1250</v>
      </c>
      <c r="Q3" s="4">
        <v>820</v>
      </c>
      <c r="R3" s="4">
        <f t="shared" ref="R3:R7" si="2">3.7*10^3</f>
        <v>3700</v>
      </c>
      <c r="S3" s="4">
        <v>100</v>
      </c>
      <c r="T3" s="9">
        <f t="shared" ref="T3:T7" si="3">(N3/O3)+1</f>
        <v>21</v>
      </c>
      <c r="U3" s="9">
        <f t="shared" ref="U3:U7" si="4">(R3/S3)+1</f>
        <v>38</v>
      </c>
      <c r="V3" s="9">
        <f t="shared" ref="V3:V7" si="5">(M3/L3)+1</f>
        <v>1</v>
      </c>
      <c r="W3" s="9">
        <f t="shared" ref="W3:W7" si="6">(Q3/P3)+1</f>
        <v>1.6560000000000001</v>
      </c>
      <c r="X3" s="9">
        <f t="shared" ref="X3:X7" si="7">(T3*1)/25</f>
        <v>0.84</v>
      </c>
      <c r="Y3" s="9">
        <f t="shared" ref="Y3:Y7" si="8">(U3*100)/25</f>
        <v>152</v>
      </c>
      <c r="Z3" s="9">
        <f t="shared" ref="Z3:Z7" si="9">(V3*17)/17</f>
        <v>1</v>
      </c>
      <c r="AA3" s="9">
        <f t="shared" ref="AA3:AA7" si="10">(W3*1)/25</f>
        <v>6.6240000000000007E-2</v>
      </c>
    </row>
    <row r="4" spans="1:29">
      <c r="A4" s="4">
        <v>0</v>
      </c>
      <c r="B4" s="4">
        <v>0</v>
      </c>
      <c r="C4" s="4">
        <v>0</v>
      </c>
      <c r="D4" s="4">
        <v>0</v>
      </c>
      <c r="F4" s="4">
        <v>0</v>
      </c>
      <c r="G4" s="4">
        <v>0</v>
      </c>
      <c r="H4" s="4">
        <v>0</v>
      </c>
      <c r="I4" s="4">
        <v>0</v>
      </c>
      <c r="K4" s="4">
        <v>3</v>
      </c>
      <c r="L4" s="4">
        <f t="shared" si="0"/>
        <v>1950</v>
      </c>
      <c r="M4" s="4">
        <v>0</v>
      </c>
      <c r="N4" s="4">
        <v>240</v>
      </c>
      <c r="O4" s="4" t="s">
        <v>25</v>
      </c>
      <c r="P4" s="4">
        <f t="shared" si="1"/>
        <v>1250</v>
      </c>
      <c r="Q4" s="4">
        <v>820</v>
      </c>
      <c r="R4" s="4">
        <f t="shared" si="2"/>
        <v>3700</v>
      </c>
      <c r="S4" s="4" t="s">
        <v>25</v>
      </c>
      <c r="T4" s="9">
        <v>1</v>
      </c>
      <c r="U4" s="9">
        <v>1</v>
      </c>
      <c r="V4" s="9">
        <f t="shared" si="5"/>
        <v>1</v>
      </c>
      <c r="W4" s="9">
        <f t="shared" si="6"/>
        <v>1.6560000000000001</v>
      </c>
      <c r="X4" s="9">
        <f t="shared" si="7"/>
        <v>0.04</v>
      </c>
      <c r="Y4" s="9">
        <f t="shared" si="8"/>
        <v>4</v>
      </c>
      <c r="Z4" s="9">
        <f t="shared" si="9"/>
        <v>1</v>
      </c>
      <c r="AA4" s="9">
        <f t="shared" si="10"/>
        <v>6.6240000000000007E-2</v>
      </c>
    </row>
    <row r="5" spans="1:29">
      <c r="A5" s="4">
        <v>2</v>
      </c>
      <c r="B5" s="4">
        <v>3</v>
      </c>
      <c r="C5" s="4">
        <v>2</v>
      </c>
      <c r="D5" s="4">
        <v>2</v>
      </c>
      <c r="F5" s="4">
        <v>2</v>
      </c>
      <c r="G5" s="4">
        <v>1</v>
      </c>
      <c r="H5" s="4">
        <v>2</v>
      </c>
      <c r="I5" s="4">
        <v>2</v>
      </c>
      <c r="K5" s="6">
        <v>4</v>
      </c>
      <c r="L5" s="4">
        <f t="shared" si="0"/>
        <v>1950</v>
      </c>
      <c r="M5" s="4">
        <v>0</v>
      </c>
      <c r="N5" s="4">
        <v>240</v>
      </c>
      <c r="O5" s="4" t="s">
        <v>25</v>
      </c>
      <c r="P5" s="4">
        <f t="shared" si="1"/>
        <v>1250</v>
      </c>
      <c r="Q5" s="4">
        <v>820</v>
      </c>
      <c r="R5" s="4">
        <f t="shared" si="2"/>
        <v>3700</v>
      </c>
      <c r="S5" s="4">
        <f>3.3*10^3</f>
        <v>3300</v>
      </c>
      <c r="T5" s="9">
        <v>1</v>
      </c>
      <c r="U5" s="9">
        <f t="shared" si="4"/>
        <v>2.1212121212121211</v>
      </c>
      <c r="V5" s="9">
        <f t="shared" si="5"/>
        <v>1</v>
      </c>
      <c r="W5" s="9">
        <f t="shared" si="6"/>
        <v>1.6560000000000001</v>
      </c>
      <c r="X5" s="9">
        <f t="shared" si="7"/>
        <v>0.04</v>
      </c>
      <c r="Y5" s="9">
        <f t="shared" si="8"/>
        <v>8.4848484848484844</v>
      </c>
      <c r="Z5" s="9">
        <f t="shared" si="9"/>
        <v>1</v>
      </c>
      <c r="AA5" s="9">
        <f t="shared" si="10"/>
        <v>6.6240000000000007E-2</v>
      </c>
    </row>
    <row r="6" spans="1:29">
      <c r="A6" s="4">
        <v>4</v>
      </c>
      <c r="B6" s="4">
        <v>7</v>
      </c>
      <c r="C6" s="4">
        <v>4</v>
      </c>
      <c r="D6" s="4">
        <v>7</v>
      </c>
      <c r="F6" s="4">
        <v>4</v>
      </c>
      <c r="G6" s="4">
        <v>3</v>
      </c>
      <c r="H6" s="4">
        <v>4</v>
      </c>
      <c r="I6" s="4">
        <v>4</v>
      </c>
      <c r="K6" s="6">
        <v>5</v>
      </c>
      <c r="L6" s="4">
        <f t="shared" si="0"/>
        <v>1950</v>
      </c>
      <c r="M6" s="4">
        <v>0</v>
      </c>
      <c r="N6" s="4">
        <v>240</v>
      </c>
      <c r="O6" s="4">
        <v>12</v>
      </c>
      <c r="P6" s="4">
        <f t="shared" si="1"/>
        <v>1250</v>
      </c>
      <c r="Q6" s="4">
        <v>820</v>
      </c>
      <c r="R6" s="4">
        <f t="shared" si="2"/>
        <v>3700</v>
      </c>
      <c r="S6" s="4">
        <v>27</v>
      </c>
      <c r="T6" s="9">
        <f t="shared" si="3"/>
        <v>21</v>
      </c>
      <c r="U6" s="9">
        <f t="shared" si="4"/>
        <v>138.03703703703704</v>
      </c>
      <c r="V6" s="9">
        <f t="shared" si="5"/>
        <v>1</v>
      </c>
      <c r="W6" s="9">
        <f t="shared" si="6"/>
        <v>1.6560000000000001</v>
      </c>
      <c r="X6" s="9">
        <f t="shared" si="7"/>
        <v>0.84</v>
      </c>
      <c r="Y6" s="9">
        <f t="shared" si="8"/>
        <v>552.14814814814815</v>
      </c>
      <c r="Z6" s="9">
        <f t="shared" si="9"/>
        <v>1</v>
      </c>
      <c r="AA6" s="9">
        <f t="shared" si="10"/>
        <v>6.6240000000000007E-2</v>
      </c>
    </row>
    <row r="7" spans="1:29">
      <c r="A7" s="4">
        <v>6</v>
      </c>
      <c r="B7" s="4">
        <v>11</v>
      </c>
      <c r="C7" s="4">
        <v>6</v>
      </c>
      <c r="D7" s="4">
        <v>12</v>
      </c>
      <c r="F7" s="4">
        <v>6</v>
      </c>
      <c r="G7" s="4">
        <v>4</v>
      </c>
      <c r="H7" s="4">
        <v>6</v>
      </c>
      <c r="I7" s="4">
        <v>6</v>
      </c>
      <c r="K7" s="6">
        <v>6</v>
      </c>
      <c r="L7" s="4">
        <f t="shared" si="0"/>
        <v>1950</v>
      </c>
      <c r="M7" s="4">
        <v>0</v>
      </c>
      <c r="N7" s="4">
        <v>240</v>
      </c>
      <c r="O7" s="4" t="s">
        <v>25</v>
      </c>
      <c r="P7" s="4">
        <f t="shared" si="1"/>
        <v>1250</v>
      </c>
      <c r="Q7" s="4">
        <v>820</v>
      </c>
      <c r="R7" s="4">
        <f t="shared" si="2"/>
        <v>3700</v>
      </c>
      <c r="S7" s="4" t="s">
        <v>25</v>
      </c>
      <c r="T7" s="9">
        <v>1</v>
      </c>
      <c r="U7" s="9">
        <v>1</v>
      </c>
      <c r="V7" s="9">
        <f t="shared" si="5"/>
        <v>1</v>
      </c>
      <c r="W7" s="9">
        <f t="shared" si="6"/>
        <v>1.6560000000000001</v>
      </c>
      <c r="X7" s="9">
        <f t="shared" si="7"/>
        <v>0.04</v>
      </c>
      <c r="Y7" s="9">
        <f t="shared" si="8"/>
        <v>4</v>
      </c>
      <c r="Z7" s="9">
        <f t="shared" si="9"/>
        <v>1</v>
      </c>
      <c r="AA7" s="9">
        <f t="shared" si="10"/>
        <v>6.6240000000000007E-2</v>
      </c>
    </row>
    <row r="8" spans="1:29">
      <c r="A8" s="4">
        <v>8</v>
      </c>
      <c r="B8" s="4">
        <v>12</v>
      </c>
      <c r="C8" s="4">
        <v>8</v>
      </c>
      <c r="D8" s="4">
        <v>13</v>
      </c>
      <c r="F8" s="4">
        <v>8</v>
      </c>
      <c r="G8" s="4">
        <v>9</v>
      </c>
      <c r="H8" s="4">
        <v>8</v>
      </c>
      <c r="I8" s="4">
        <v>9</v>
      </c>
    </row>
    <row r="9" spans="1:29">
      <c r="A9" s="4">
        <v>10</v>
      </c>
      <c r="B9" s="4">
        <v>12</v>
      </c>
      <c r="C9" s="4">
        <v>10</v>
      </c>
      <c r="D9" s="4">
        <v>13</v>
      </c>
      <c r="F9" s="4">
        <v>10</v>
      </c>
      <c r="G9" s="4">
        <v>10</v>
      </c>
      <c r="H9" s="4">
        <v>10</v>
      </c>
      <c r="I9" s="4">
        <v>11</v>
      </c>
      <c r="K9" s="3" t="s">
        <v>0</v>
      </c>
      <c r="L9" s="3"/>
      <c r="M9" s="3"/>
      <c r="N9" s="3"/>
      <c r="P9" s="3" t="s">
        <v>5</v>
      </c>
      <c r="Q9" s="3"/>
      <c r="R9" s="3"/>
      <c r="S9" s="3"/>
      <c r="U9" s="1"/>
      <c r="V9" s="1"/>
      <c r="W9" s="1"/>
      <c r="X9" s="1"/>
      <c r="Y9" s="8"/>
      <c r="Z9" s="1"/>
      <c r="AA9" s="1"/>
      <c r="AB9" s="1"/>
      <c r="AC9" s="1"/>
    </row>
    <row r="10" spans="1:29">
      <c r="A10" s="4">
        <v>12</v>
      </c>
      <c r="B10" s="4">
        <v>12</v>
      </c>
      <c r="C10" s="4">
        <v>12</v>
      </c>
      <c r="D10" s="4">
        <v>13</v>
      </c>
      <c r="F10" s="4">
        <v>12</v>
      </c>
      <c r="G10" s="4">
        <v>10</v>
      </c>
      <c r="H10" s="4">
        <v>12</v>
      </c>
      <c r="I10" s="4">
        <v>14</v>
      </c>
      <c r="K10" s="3" t="s">
        <v>3</v>
      </c>
      <c r="L10" s="3"/>
      <c r="M10" s="3" t="s">
        <v>4</v>
      </c>
      <c r="N10" s="3"/>
      <c r="P10" s="3" t="s">
        <v>3</v>
      </c>
      <c r="Q10" s="3"/>
      <c r="R10" s="3" t="s">
        <v>6</v>
      </c>
      <c r="S10" s="3"/>
      <c r="U10" s="1"/>
      <c r="V10" s="1"/>
      <c r="W10" s="1"/>
      <c r="X10" s="1"/>
      <c r="Y10" s="8"/>
      <c r="Z10" s="1"/>
      <c r="AA10" s="1"/>
      <c r="AB10" s="1"/>
      <c r="AC10" s="1"/>
    </row>
    <row r="11" spans="1:29">
      <c r="A11" s="4">
        <v>14</v>
      </c>
      <c r="B11" s="4">
        <v>12</v>
      </c>
      <c r="C11" s="4">
        <v>14</v>
      </c>
      <c r="D11" s="4">
        <v>13</v>
      </c>
      <c r="F11" s="4">
        <v>14</v>
      </c>
      <c r="G11" s="4">
        <v>10</v>
      </c>
      <c r="H11" s="4">
        <v>14</v>
      </c>
      <c r="I11" s="4">
        <v>16</v>
      </c>
      <c r="K11" s="5" t="s">
        <v>34</v>
      </c>
      <c r="L11" s="5" t="s">
        <v>44</v>
      </c>
      <c r="M11" s="5" t="s">
        <v>34</v>
      </c>
      <c r="N11" s="5" t="s">
        <v>44</v>
      </c>
      <c r="P11" s="5" t="s">
        <v>34</v>
      </c>
      <c r="Q11" s="5" t="s">
        <v>44</v>
      </c>
      <c r="R11" s="5" t="s">
        <v>34</v>
      </c>
      <c r="S11" s="5" t="s">
        <v>44</v>
      </c>
      <c r="U11" s="11"/>
      <c r="V11" s="11"/>
      <c r="W11" s="11"/>
      <c r="X11" s="11"/>
      <c r="Y11" s="8"/>
      <c r="Z11" s="11"/>
      <c r="AA11" s="11"/>
      <c r="AB11" s="11"/>
      <c r="AC11" s="11"/>
    </row>
    <row r="12" spans="1:29">
      <c r="A12" s="4">
        <v>16</v>
      </c>
      <c r="B12" s="4">
        <v>12</v>
      </c>
      <c r="C12" s="4">
        <v>16</v>
      </c>
      <c r="D12" s="4">
        <v>13</v>
      </c>
      <c r="F12" s="4">
        <v>16</v>
      </c>
      <c r="G12" s="4">
        <v>10</v>
      </c>
      <c r="H12" s="4">
        <v>16</v>
      </c>
      <c r="I12" s="4">
        <v>16</v>
      </c>
      <c r="K12" s="10">
        <f>A4*0.06624</f>
        <v>0</v>
      </c>
      <c r="L12" s="10">
        <f>B4*8.48485</f>
        <v>0</v>
      </c>
      <c r="M12" s="10">
        <f>C4*0.06624</f>
        <v>0</v>
      </c>
      <c r="N12" s="10">
        <f>D4*8.48485</f>
        <v>0</v>
      </c>
      <c r="P12" s="10">
        <f>F4*0.06624</f>
        <v>0</v>
      </c>
      <c r="Q12" s="10">
        <f>G4*152</f>
        <v>0</v>
      </c>
      <c r="R12" s="10">
        <f>H4*0.06624</f>
        <v>0</v>
      </c>
      <c r="S12" s="10">
        <f>I4*152</f>
        <v>0</v>
      </c>
      <c r="U12" s="2"/>
      <c r="V12" s="2"/>
      <c r="W12" s="2"/>
      <c r="X12" s="2"/>
      <c r="Y12" s="8"/>
      <c r="Z12" s="2"/>
      <c r="AA12" s="2"/>
      <c r="AB12" s="2"/>
      <c r="AC12" s="2"/>
    </row>
    <row r="13" spans="1:29">
      <c r="A13" s="4">
        <v>18</v>
      </c>
      <c r="B13" s="4">
        <v>12</v>
      </c>
      <c r="C13" s="4">
        <v>18</v>
      </c>
      <c r="D13" s="4">
        <v>13</v>
      </c>
      <c r="F13" s="4">
        <v>18</v>
      </c>
      <c r="G13" s="4">
        <v>10</v>
      </c>
      <c r="H13" s="4">
        <v>18</v>
      </c>
      <c r="I13" s="4">
        <v>16</v>
      </c>
      <c r="K13" s="10">
        <f t="shared" ref="K13:K24" si="11">A5*0.06624</f>
        <v>0.13247999999999999</v>
      </c>
      <c r="L13" s="10">
        <f>B5*8.48485</f>
        <v>25.454549999999998</v>
      </c>
      <c r="M13" s="10">
        <f t="shared" ref="M13:M24" si="12">C5*0.06624</f>
        <v>0.13247999999999999</v>
      </c>
      <c r="N13" s="10">
        <f t="shared" ref="N13:N24" si="13">D5*8.48485</f>
        <v>16.9697</v>
      </c>
      <c r="P13" s="10">
        <f t="shared" ref="P13:P24" si="14">F5*0.06624</f>
        <v>0.13247999999999999</v>
      </c>
      <c r="Q13" s="10">
        <f t="shared" ref="Q13:Q24" si="15">G5*152</f>
        <v>152</v>
      </c>
      <c r="R13" s="10">
        <f t="shared" ref="R13:R24" si="16">H5*0.06624</f>
        <v>0.13247999999999999</v>
      </c>
      <c r="S13" s="10">
        <f t="shared" ref="S13:S24" si="17">I5*152</f>
        <v>304</v>
      </c>
      <c r="U13" s="2"/>
      <c r="V13" s="2"/>
      <c r="W13" s="2"/>
      <c r="X13" s="2"/>
      <c r="Y13" s="8"/>
      <c r="Z13" s="2"/>
      <c r="AA13" s="2"/>
      <c r="AB13" s="2"/>
      <c r="AC13" s="2"/>
    </row>
    <row r="14" spans="1:29">
      <c r="A14" s="4">
        <v>20</v>
      </c>
      <c r="B14" s="4">
        <v>12</v>
      </c>
      <c r="C14" s="4">
        <v>20</v>
      </c>
      <c r="D14" s="4">
        <v>13</v>
      </c>
      <c r="F14" s="4">
        <v>20</v>
      </c>
      <c r="G14" s="4">
        <v>10</v>
      </c>
      <c r="H14" s="4">
        <v>20</v>
      </c>
      <c r="I14" s="4">
        <v>16</v>
      </c>
      <c r="K14" s="10">
        <f t="shared" si="11"/>
        <v>0.26495999999999997</v>
      </c>
      <c r="L14" s="10">
        <f t="shared" ref="L13:L24" si="18">B6*8.48485</f>
        <v>59.393949999999997</v>
      </c>
      <c r="M14" s="10">
        <f t="shared" si="12"/>
        <v>0.26495999999999997</v>
      </c>
      <c r="N14" s="10">
        <f t="shared" si="13"/>
        <v>59.393949999999997</v>
      </c>
      <c r="P14" s="10">
        <f t="shared" si="14"/>
        <v>0.26495999999999997</v>
      </c>
      <c r="Q14" s="10">
        <f t="shared" si="15"/>
        <v>456</v>
      </c>
      <c r="R14" s="10">
        <f t="shared" si="16"/>
        <v>0.26495999999999997</v>
      </c>
      <c r="S14" s="10">
        <f t="shared" si="17"/>
        <v>608</v>
      </c>
      <c r="U14" s="2"/>
      <c r="V14" s="2"/>
      <c r="W14" s="2"/>
      <c r="X14" s="2"/>
      <c r="Y14" s="8"/>
      <c r="Z14" s="2"/>
      <c r="AA14" s="2"/>
      <c r="AB14" s="2"/>
      <c r="AC14" s="2"/>
    </row>
    <row r="15" spans="1:29">
      <c r="A15" s="4">
        <v>22</v>
      </c>
      <c r="B15" s="4">
        <v>12</v>
      </c>
      <c r="C15" s="4">
        <v>22</v>
      </c>
      <c r="D15" s="4">
        <v>13</v>
      </c>
      <c r="F15" s="4">
        <v>22</v>
      </c>
      <c r="G15" s="4">
        <v>10</v>
      </c>
      <c r="H15" s="4">
        <v>22</v>
      </c>
      <c r="I15" s="4">
        <v>16</v>
      </c>
      <c r="K15" s="10">
        <f t="shared" si="11"/>
        <v>0.39743999999999996</v>
      </c>
      <c r="L15" s="10">
        <f t="shared" si="18"/>
        <v>93.333349999999996</v>
      </c>
      <c r="M15" s="10">
        <f t="shared" si="12"/>
        <v>0.39743999999999996</v>
      </c>
      <c r="N15" s="10">
        <f t="shared" si="13"/>
        <v>101.81819999999999</v>
      </c>
      <c r="P15" s="10">
        <f t="shared" si="14"/>
        <v>0.39743999999999996</v>
      </c>
      <c r="Q15" s="10">
        <f t="shared" si="15"/>
        <v>608</v>
      </c>
      <c r="R15" s="10">
        <f t="shared" si="16"/>
        <v>0.39743999999999996</v>
      </c>
      <c r="S15" s="10">
        <f t="shared" si="17"/>
        <v>912</v>
      </c>
      <c r="U15" s="2"/>
      <c r="V15" s="2"/>
      <c r="W15" s="2"/>
      <c r="X15" s="2"/>
      <c r="Y15" s="8"/>
      <c r="Z15" s="2"/>
      <c r="AA15" s="2"/>
      <c r="AB15" s="2"/>
      <c r="AC15" s="2"/>
    </row>
    <row r="16" spans="1:29">
      <c r="A16" s="4">
        <v>25</v>
      </c>
      <c r="B16" s="4">
        <v>12</v>
      </c>
      <c r="C16" s="4">
        <v>25</v>
      </c>
      <c r="D16" s="4">
        <v>14</v>
      </c>
      <c r="F16" s="6">
        <v>25</v>
      </c>
      <c r="G16" s="4">
        <v>10</v>
      </c>
      <c r="H16" s="6">
        <v>25</v>
      </c>
      <c r="I16" s="4">
        <v>16</v>
      </c>
      <c r="K16" s="10">
        <f t="shared" si="11"/>
        <v>0.52991999999999995</v>
      </c>
      <c r="L16" s="10">
        <f t="shared" si="18"/>
        <v>101.81819999999999</v>
      </c>
      <c r="M16" s="10">
        <f t="shared" si="12"/>
        <v>0.52991999999999995</v>
      </c>
      <c r="N16" s="10">
        <f t="shared" si="13"/>
        <v>110.30305</v>
      </c>
      <c r="P16" s="10">
        <f t="shared" si="14"/>
        <v>0.52991999999999995</v>
      </c>
      <c r="Q16" s="10">
        <f t="shared" si="15"/>
        <v>1368</v>
      </c>
      <c r="R16" s="10">
        <f t="shared" si="16"/>
        <v>0.52991999999999995</v>
      </c>
      <c r="S16" s="10">
        <f t="shared" si="17"/>
        <v>1368</v>
      </c>
      <c r="U16" s="2"/>
      <c r="V16" s="2"/>
      <c r="W16" s="2"/>
      <c r="X16" s="2"/>
      <c r="Y16" s="8"/>
      <c r="Z16" s="2"/>
      <c r="AA16" s="2"/>
      <c r="AB16" s="2"/>
      <c r="AC16" s="2"/>
    </row>
    <row r="17" spans="1:29">
      <c r="K17" s="10">
        <f t="shared" si="11"/>
        <v>0.66239999999999988</v>
      </c>
      <c r="L17" s="10">
        <f t="shared" si="18"/>
        <v>101.81819999999999</v>
      </c>
      <c r="M17" s="10">
        <f t="shared" si="12"/>
        <v>0.66239999999999988</v>
      </c>
      <c r="N17" s="10">
        <f t="shared" si="13"/>
        <v>110.30305</v>
      </c>
      <c r="P17" s="10">
        <f t="shared" si="14"/>
        <v>0.66239999999999988</v>
      </c>
      <c r="Q17" s="10">
        <f t="shared" si="15"/>
        <v>1520</v>
      </c>
      <c r="R17" s="10">
        <f t="shared" si="16"/>
        <v>0.66239999999999988</v>
      </c>
      <c r="S17" s="10">
        <f t="shared" si="17"/>
        <v>1672</v>
      </c>
      <c r="U17" s="2"/>
      <c r="V17" s="2"/>
      <c r="W17" s="2"/>
      <c r="X17" s="2"/>
      <c r="Y17" s="8"/>
      <c r="Z17" s="2"/>
      <c r="AA17" s="2"/>
      <c r="AB17" s="2"/>
      <c r="AC17" s="2"/>
    </row>
    <row r="18" spans="1:29">
      <c r="A18" s="3" t="s">
        <v>7</v>
      </c>
      <c r="B18" s="3"/>
      <c r="C18" s="3"/>
      <c r="D18" s="3"/>
      <c r="F18" s="3" t="s">
        <v>8</v>
      </c>
      <c r="G18" s="3"/>
      <c r="H18" s="3"/>
      <c r="I18" s="3"/>
      <c r="K18" s="10">
        <f t="shared" si="11"/>
        <v>0.79487999999999992</v>
      </c>
      <c r="L18" s="10">
        <f t="shared" si="18"/>
        <v>101.81819999999999</v>
      </c>
      <c r="M18" s="10">
        <f t="shared" si="12"/>
        <v>0.79487999999999992</v>
      </c>
      <c r="N18" s="10">
        <f t="shared" si="13"/>
        <v>110.30305</v>
      </c>
      <c r="P18" s="10">
        <f t="shared" si="14"/>
        <v>0.79487999999999992</v>
      </c>
      <c r="Q18" s="10">
        <f t="shared" si="15"/>
        <v>1520</v>
      </c>
      <c r="R18" s="10">
        <f t="shared" si="16"/>
        <v>0.79487999999999992</v>
      </c>
      <c r="S18" s="10">
        <f t="shared" si="17"/>
        <v>2128</v>
      </c>
      <c r="U18" s="2"/>
      <c r="V18" s="2"/>
      <c r="W18" s="2"/>
      <c r="X18" s="2"/>
      <c r="Y18" s="8"/>
      <c r="Z18" s="2"/>
      <c r="AA18" s="2"/>
      <c r="AB18" s="2"/>
      <c r="AC18" s="2"/>
    </row>
    <row r="19" spans="1:29">
      <c r="A19" s="3" t="s">
        <v>3</v>
      </c>
      <c r="B19" s="3"/>
      <c r="C19" s="3" t="s">
        <v>10</v>
      </c>
      <c r="D19" s="3"/>
      <c r="F19" s="3" t="s">
        <v>3</v>
      </c>
      <c r="G19" s="3"/>
      <c r="H19" s="3" t="s">
        <v>9</v>
      </c>
      <c r="I19" s="3"/>
      <c r="K19" s="10">
        <f t="shared" si="11"/>
        <v>0.92735999999999996</v>
      </c>
      <c r="L19" s="10">
        <f t="shared" si="18"/>
        <v>101.81819999999999</v>
      </c>
      <c r="M19" s="10">
        <f t="shared" si="12"/>
        <v>0.92735999999999996</v>
      </c>
      <c r="N19" s="10">
        <f t="shared" si="13"/>
        <v>110.30305</v>
      </c>
      <c r="P19" s="10">
        <f t="shared" si="14"/>
        <v>0.92735999999999996</v>
      </c>
      <c r="Q19" s="10">
        <f t="shared" si="15"/>
        <v>1520</v>
      </c>
      <c r="R19" s="10">
        <f t="shared" si="16"/>
        <v>0.92735999999999996</v>
      </c>
      <c r="S19" s="10">
        <f t="shared" si="17"/>
        <v>2432</v>
      </c>
      <c r="U19" s="2"/>
      <c r="V19" s="2"/>
      <c r="W19" s="2"/>
      <c r="X19" s="2"/>
      <c r="Y19" s="8"/>
      <c r="Z19" s="2"/>
      <c r="AA19" s="2"/>
      <c r="AB19" s="2"/>
      <c r="AC19" s="2"/>
    </row>
    <row r="20" spans="1:29">
      <c r="A20" s="5" t="s">
        <v>1</v>
      </c>
      <c r="B20" s="5" t="s">
        <v>2</v>
      </c>
      <c r="C20" s="5" t="s">
        <v>1</v>
      </c>
      <c r="D20" s="5" t="s">
        <v>2</v>
      </c>
      <c r="F20" s="5" t="s">
        <v>1</v>
      </c>
      <c r="G20" s="5" t="s">
        <v>2</v>
      </c>
      <c r="H20" s="5" t="s">
        <v>1</v>
      </c>
      <c r="I20" s="5" t="s">
        <v>2</v>
      </c>
      <c r="K20" s="10">
        <f t="shared" si="11"/>
        <v>1.0598399999999999</v>
      </c>
      <c r="L20" s="10">
        <f t="shared" si="18"/>
        <v>101.81819999999999</v>
      </c>
      <c r="M20" s="10">
        <f t="shared" si="12"/>
        <v>1.0598399999999999</v>
      </c>
      <c r="N20" s="10">
        <f t="shared" si="13"/>
        <v>110.30305</v>
      </c>
      <c r="P20" s="10">
        <f t="shared" si="14"/>
        <v>1.0598399999999999</v>
      </c>
      <c r="Q20" s="10">
        <f t="shared" si="15"/>
        <v>1520</v>
      </c>
      <c r="R20" s="10">
        <f t="shared" si="16"/>
        <v>1.0598399999999999</v>
      </c>
      <c r="S20" s="10">
        <f t="shared" si="17"/>
        <v>2432</v>
      </c>
      <c r="U20" s="2"/>
      <c r="V20" s="2"/>
      <c r="W20" s="2"/>
      <c r="X20" s="2"/>
      <c r="Y20" s="8"/>
      <c r="Z20" s="2"/>
      <c r="AA20" s="2"/>
      <c r="AB20" s="2"/>
      <c r="AC20" s="2"/>
    </row>
    <row r="21" spans="1:29">
      <c r="A21" s="4">
        <v>0</v>
      </c>
      <c r="B21" s="4">
        <v>1</v>
      </c>
      <c r="C21" s="4">
        <v>0</v>
      </c>
      <c r="D21" s="4">
        <v>0</v>
      </c>
      <c r="F21" s="4">
        <v>0</v>
      </c>
      <c r="G21" s="4">
        <v>1</v>
      </c>
      <c r="H21" s="4">
        <v>0</v>
      </c>
      <c r="I21" s="4">
        <v>0</v>
      </c>
      <c r="K21" s="10">
        <f t="shared" si="11"/>
        <v>1.1923199999999998</v>
      </c>
      <c r="L21" s="10">
        <f t="shared" si="18"/>
        <v>101.81819999999999</v>
      </c>
      <c r="M21" s="10">
        <f t="shared" si="12"/>
        <v>1.1923199999999998</v>
      </c>
      <c r="N21" s="10">
        <f t="shared" si="13"/>
        <v>110.30305</v>
      </c>
      <c r="P21" s="10">
        <f t="shared" si="14"/>
        <v>1.1923199999999998</v>
      </c>
      <c r="Q21" s="10">
        <f t="shared" si="15"/>
        <v>1520</v>
      </c>
      <c r="R21" s="10">
        <f t="shared" si="16"/>
        <v>1.1923199999999998</v>
      </c>
      <c r="S21" s="10">
        <f t="shared" si="17"/>
        <v>2432</v>
      </c>
      <c r="U21" s="2"/>
      <c r="V21" s="2"/>
      <c r="W21" s="2"/>
      <c r="X21" s="2"/>
      <c r="Y21" s="8"/>
      <c r="Z21" s="2"/>
      <c r="AA21" s="2"/>
      <c r="AB21" s="2"/>
      <c r="AC21" s="2"/>
    </row>
    <row r="22" spans="1:29">
      <c r="A22" s="4">
        <v>2</v>
      </c>
      <c r="B22" s="4">
        <v>1</v>
      </c>
      <c r="C22" s="4">
        <v>2</v>
      </c>
      <c r="D22" s="4">
        <v>2</v>
      </c>
      <c r="F22" s="4">
        <v>2</v>
      </c>
      <c r="G22" s="4">
        <v>3</v>
      </c>
      <c r="H22" s="4">
        <v>2</v>
      </c>
      <c r="I22" s="4">
        <v>3</v>
      </c>
      <c r="K22" s="10">
        <f t="shared" si="11"/>
        <v>1.3247999999999998</v>
      </c>
      <c r="L22" s="10">
        <f t="shared" si="18"/>
        <v>101.81819999999999</v>
      </c>
      <c r="M22" s="10">
        <f t="shared" si="12"/>
        <v>1.3247999999999998</v>
      </c>
      <c r="N22" s="10">
        <f t="shared" si="13"/>
        <v>110.30305</v>
      </c>
      <c r="P22" s="10">
        <f t="shared" si="14"/>
        <v>1.3247999999999998</v>
      </c>
      <c r="Q22" s="10">
        <f t="shared" si="15"/>
        <v>1520</v>
      </c>
      <c r="R22" s="10">
        <f t="shared" si="16"/>
        <v>1.3247999999999998</v>
      </c>
      <c r="S22" s="10">
        <f t="shared" si="17"/>
        <v>2432</v>
      </c>
      <c r="U22" s="2"/>
      <c r="V22" s="2"/>
      <c r="W22" s="2"/>
      <c r="X22" s="2"/>
      <c r="Y22" s="8"/>
      <c r="Z22" s="2"/>
      <c r="AA22" s="2"/>
      <c r="AB22" s="2"/>
      <c r="AC22" s="2"/>
    </row>
    <row r="23" spans="1:29">
      <c r="A23" s="4">
        <v>4</v>
      </c>
      <c r="B23" s="4">
        <v>3</v>
      </c>
      <c r="C23" s="4">
        <v>4</v>
      </c>
      <c r="D23" s="4">
        <v>6</v>
      </c>
      <c r="F23" s="4">
        <v>4</v>
      </c>
      <c r="G23" s="4">
        <v>4</v>
      </c>
      <c r="H23" s="4">
        <v>4</v>
      </c>
      <c r="I23" s="4">
        <v>10</v>
      </c>
      <c r="K23" s="10">
        <f t="shared" si="11"/>
        <v>1.4572799999999999</v>
      </c>
      <c r="L23" s="10">
        <f t="shared" si="18"/>
        <v>101.81819999999999</v>
      </c>
      <c r="M23" s="10">
        <f t="shared" si="12"/>
        <v>1.4572799999999999</v>
      </c>
      <c r="N23" s="10">
        <f t="shared" si="13"/>
        <v>110.30305</v>
      </c>
      <c r="P23" s="10">
        <f t="shared" si="14"/>
        <v>1.4572799999999999</v>
      </c>
      <c r="Q23" s="10">
        <f t="shared" si="15"/>
        <v>1520</v>
      </c>
      <c r="R23" s="10">
        <f t="shared" si="16"/>
        <v>1.4572799999999999</v>
      </c>
      <c r="S23" s="10">
        <f t="shared" si="17"/>
        <v>2432</v>
      </c>
      <c r="U23" s="2"/>
      <c r="V23" s="2"/>
      <c r="W23" s="2"/>
      <c r="X23" s="2"/>
      <c r="Y23" s="8"/>
      <c r="Z23" s="2"/>
      <c r="AA23" s="2"/>
      <c r="AB23" s="2"/>
      <c r="AC23" s="2"/>
    </row>
    <row r="24" spans="1:29">
      <c r="A24" s="4">
        <v>6</v>
      </c>
      <c r="B24" s="4">
        <v>3</v>
      </c>
      <c r="C24" s="4">
        <v>6</v>
      </c>
      <c r="D24" s="4">
        <v>8</v>
      </c>
      <c r="F24" s="4">
        <v>6</v>
      </c>
      <c r="G24" s="4">
        <v>5</v>
      </c>
      <c r="H24" s="4">
        <v>6</v>
      </c>
      <c r="I24" s="4">
        <v>13</v>
      </c>
      <c r="K24" s="10">
        <f t="shared" si="11"/>
        <v>1.6559999999999999</v>
      </c>
      <c r="L24" s="10">
        <f t="shared" si="18"/>
        <v>101.81819999999999</v>
      </c>
      <c r="M24" s="10">
        <f t="shared" si="12"/>
        <v>1.6559999999999999</v>
      </c>
      <c r="N24" s="10">
        <f t="shared" si="13"/>
        <v>118.78789999999999</v>
      </c>
      <c r="P24" s="10">
        <f t="shared" si="14"/>
        <v>1.6559999999999999</v>
      </c>
      <c r="Q24" s="10">
        <f t="shared" si="15"/>
        <v>1520</v>
      </c>
      <c r="R24" s="10">
        <f t="shared" si="16"/>
        <v>1.6559999999999999</v>
      </c>
      <c r="S24" s="10">
        <f t="shared" si="17"/>
        <v>2432</v>
      </c>
      <c r="U24" s="2"/>
      <c r="V24" s="2"/>
      <c r="W24" s="2"/>
      <c r="X24" s="2"/>
      <c r="Y24" s="8"/>
      <c r="Z24" s="2"/>
      <c r="AA24" s="2"/>
      <c r="AB24" s="2"/>
      <c r="AC24" s="2"/>
    </row>
    <row r="25" spans="1:29">
      <c r="A25" s="4">
        <v>8</v>
      </c>
      <c r="B25" s="4">
        <v>3</v>
      </c>
      <c r="C25" s="4">
        <v>8</v>
      </c>
      <c r="D25" s="4">
        <v>9</v>
      </c>
      <c r="F25" s="4">
        <v>8</v>
      </c>
      <c r="G25" s="4">
        <v>5</v>
      </c>
      <c r="H25" s="4">
        <v>8</v>
      </c>
      <c r="I25" s="4">
        <v>14</v>
      </c>
    </row>
    <row r="26" spans="1:29">
      <c r="A26" s="4">
        <v>10</v>
      </c>
      <c r="B26" s="4">
        <v>3</v>
      </c>
      <c r="C26" s="4">
        <v>10</v>
      </c>
      <c r="D26" s="4">
        <v>9</v>
      </c>
      <c r="F26" s="4">
        <v>10</v>
      </c>
      <c r="G26" s="4">
        <v>5</v>
      </c>
      <c r="H26" s="4">
        <v>10</v>
      </c>
      <c r="I26" s="4">
        <v>14</v>
      </c>
      <c r="K26" s="3" t="s">
        <v>7</v>
      </c>
      <c r="L26" s="3"/>
      <c r="M26" s="3"/>
      <c r="N26" s="3"/>
      <c r="P26" s="3" t="s">
        <v>8</v>
      </c>
      <c r="Q26" s="3"/>
      <c r="R26" s="3"/>
      <c r="S26" s="3"/>
    </row>
    <row r="27" spans="1:29">
      <c r="A27" s="4">
        <v>12</v>
      </c>
      <c r="B27" s="4">
        <v>3</v>
      </c>
      <c r="C27" s="4">
        <v>12</v>
      </c>
      <c r="D27" s="4">
        <v>9</v>
      </c>
      <c r="F27" s="4">
        <v>12</v>
      </c>
      <c r="G27" s="4">
        <v>5</v>
      </c>
      <c r="H27" s="4">
        <v>12</v>
      </c>
      <c r="I27" s="4">
        <v>14</v>
      </c>
      <c r="K27" s="3" t="s">
        <v>3</v>
      </c>
      <c r="L27" s="3"/>
      <c r="M27" s="3" t="s">
        <v>10</v>
      </c>
      <c r="N27" s="3"/>
      <c r="P27" s="3" t="s">
        <v>3</v>
      </c>
      <c r="Q27" s="3"/>
      <c r="R27" s="3" t="s">
        <v>9</v>
      </c>
      <c r="S27" s="3"/>
    </row>
    <row r="28" spans="1:29">
      <c r="A28" s="4">
        <v>14</v>
      </c>
      <c r="B28" s="4">
        <v>3</v>
      </c>
      <c r="C28" s="4">
        <v>14</v>
      </c>
      <c r="D28" s="4">
        <v>9</v>
      </c>
      <c r="F28" s="4">
        <v>14</v>
      </c>
      <c r="G28" s="4">
        <v>5</v>
      </c>
      <c r="H28" s="4">
        <v>14</v>
      </c>
      <c r="I28" s="4">
        <v>14</v>
      </c>
      <c r="K28" s="5" t="s">
        <v>34</v>
      </c>
      <c r="L28" s="5" t="s">
        <v>44</v>
      </c>
      <c r="M28" s="5" t="s">
        <v>34</v>
      </c>
      <c r="N28" s="5" t="s">
        <v>44</v>
      </c>
      <c r="P28" s="5" t="s">
        <v>34</v>
      </c>
      <c r="Q28" s="5" t="s">
        <v>44</v>
      </c>
      <c r="R28" s="5" t="s">
        <v>34</v>
      </c>
      <c r="S28" s="5" t="s">
        <v>44</v>
      </c>
    </row>
    <row r="29" spans="1:29">
      <c r="A29" s="4">
        <v>16</v>
      </c>
      <c r="B29" s="4">
        <v>3</v>
      </c>
      <c r="C29" s="4">
        <v>16</v>
      </c>
      <c r="D29" s="4">
        <v>9</v>
      </c>
      <c r="F29" s="4">
        <v>16</v>
      </c>
      <c r="G29" s="4">
        <v>5</v>
      </c>
      <c r="H29" s="4">
        <v>16</v>
      </c>
      <c r="I29" s="4">
        <v>14</v>
      </c>
      <c r="K29" s="10">
        <f>A21*0.06624</f>
        <v>0</v>
      </c>
      <c r="L29" s="10">
        <f>B21*4</f>
        <v>4</v>
      </c>
      <c r="M29" s="10">
        <f>C21*0.06624</f>
        <v>0</v>
      </c>
      <c r="N29" s="10">
        <f>D21*4</f>
        <v>0</v>
      </c>
      <c r="P29" s="10">
        <f>F21*0.06624</f>
        <v>0</v>
      </c>
      <c r="Q29" s="10">
        <f>G21*8.48485</f>
        <v>8.4848499999999998</v>
      </c>
      <c r="R29" s="10">
        <f>H21*0.06624</f>
        <v>0</v>
      </c>
      <c r="S29" s="10">
        <f>I21*8.48485</f>
        <v>0</v>
      </c>
    </row>
    <row r="30" spans="1:29">
      <c r="A30" s="4">
        <v>18</v>
      </c>
      <c r="B30" s="4">
        <v>3</v>
      </c>
      <c r="C30" s="4">
        <v>18</v>
      </c>
      <c r="D30" s="4">
        <v>9</v>
      </c>
      <c r="F30" s="4">
        <v>18</v>
      </c>
      <c r="G30" s="4">
        <v>5</v>
      </c>
      <c r="H30" s="4">
        <v>18</v>
      </c>
      <c r="I30" s="4">
        <v>14</v>
      </c>
      <c r="K30" s="10">
        <f t="shared" ref="K30:K41" si="19">A22*0.06624</f>
        <v>0.13247999999999999</v>
      </c>
      <c r="L30" s="10">
        <f t="shared" ref="L30:L41" si="20">B22*4</f>
        <v>4</v>
      </c>
      <c r="M30" s="10">
        <f t="shared" ref="M30:M41" si="21">C22*0.06624</f>
        <v>0.13247999999999999</v>
      </c>
      <c r="N30" s="10">
        <f t="shared" ref="N30:N41" si="22">D22*4</f>
        <v>8</v>
      </c>
      <c r="P30" s="10">
        <f t="shared" ref="P30:P41" si="23">F22*0.06624</f>
        <v>0.13247999999999999</v>
      </c>
      <c r="Q30" s="10">
        <f t="shared" ref="Q30:Q41" si="24">G22*8.48485</f>
        <v>25.454549999999998</v>
      </c>
      <c r="R30" s="10">
        <f t="shared" ref="R30:R41" si="25">H22*0.06624</f>
        <v>0.13247999999999999</v>
      </c>
      <c r="S30" s="10">
        <f t="shared" ref="S30:S41" si="26">I22*8.48485</f>
        <v>25.454549999999998</v>
      </c>
    </row>
    <row r="31" spans="1:29">
      <c r="A31" s="4">
        <v>20</v>
      </c>
      <c r="B31" s="4">
        <v>3</v>
      </c>
      <c r="C31" s="4">
        <v>20</v>
      </c>
      <c r="D31" s="4">
        <v>9</v>
      </c>
      <c r="F31" s="4">
        <v>20</v>
      </c>
      <c r="G31" s="4">
        <v>5</v>
      </c>
      <c r="H31" s="4">
        <v>20</v>
      </c>
      <c r="I31" s="4">
        <v>14</v>
      </c>
      <c r="K31" s="10">
        <f t="shared" si="19"/>
        <v>0.26495999999999997</v>
      </c>
      <c r="L31" s="10">
        <f t="shared" si="20"/>
        <v>12</v>
      </c>
      <c r="M31" s="10">
        <f t="shared" si="21"/>
        <v>0.26495999999999997</v>
      </c>
      <c r="N31" s="10">
        <f t="shared" si="22"/>
        <v>24</v>
      </c>
      <c r="P31" s="10">
        <f t="shared" si="23"/>
        <v>0.26495999999999997</v>
      </c>
      <c r="Q31" s="10">
        <f t="shared" si="24"/>
        <v>33.939399999999999</v>
      </c>
      <c r="R31" s="10">
        <f t="shared" si="25"/>
        <v>0.26495999999999997</v>
      </c>
      <c r="S31" s="10">
        <f t="shared" si="26"/>
        <v>84.848500000000001</v>
      </c>
    </row>
    <row r="32" spans="1:29">
      <c r="A32" s="4">
        <v>22</v>
      </c>
      <c r="B32" s="4">
        <v>3</v>
      </c>
      <c r="C32" s="4">
        <v>22</v>
      </c>
      <c r="D32" s="4">
        <v>9</v>
      </c>
      <c r="F32" s="4">
        <v>22</v>
      </c>
      <c r="G32" s="4">
        <v>5</v>
      </c>
      <c r="H32" s="4">
        <v>22</v>
      </c>
      <c r="I32" s="4">
        <v>14</v>
      </c>
      <c r="K32" s="10">
        <f t="shared" si="19"/>
        <v>0.39743999999999996</v>
      </c>
      <c r="L32" s="10">
        <f t="shared" si="20"/>
        <v>12</v>
      </c>
      <c r="M32" s="10">
        <f t="shared" si="21"/>
        <v>0.39743999999999996</v>
      </c>
      <c r="N32" s="10">
        <f t="shared" si="22"/>
        <v>32</v>
      </c>
      <c r="P32" s="10">
        <f t="shared" si="23"/>
        <v>0.39743999999999996</v>
      </c>
      <c r="Q32" s="10">
        <f t="shared" si="24"/>
        <v>42.424250000000001</v>
      </c>
      <c r="R32" s="10">
        <f t="shared" si="25"/>
        <v>0.39743999999999996</v>
      </c>
      <c r="S32" s="10">
        <f t="shared" si="26"/>
        <v>110.30305</v>
      </c>
    </row>
    <row r="33" spans="1:19">
      <c r="A33" s="4">
        <v>25</v>
      </c>
      <c r="B33" s="4">
        <v>3</v>
      </c>
      <c r="C33" s="4">
        <v>25</v>
      </c>
      <c r="D33" s="4">
        <v>9</v>
      </c>
      <c r="F33" s="4">
        <v>25</v>
      </c>
      <c r="G33" s="4">
        <v>5</v>
      </c>
      <c r="H33" s="4">
        <v>25</v>
      </c>
      <c r="I33" s="4">
        <v>14</v>
      </c>
      <c r="K33" s="10">
        <f t="shared" si="19"/>
        <v>0.52991999999999995</v>
      </c>
      <c r="L33" s="10">
        <f t="shared" si="20"/>
        <v>12</v>
      </c>
      <c r="M33" s="10">
        <f t="shared" si="21"/>
        <v>0.52991999999999995</v>
      </c>
      <c r="N33" s="10">
        <f t="shared" si="22"/>
        <v>36</v>
      </c>
      <c r="P33" s="10">
        <f t="shared" si="23"/>
        <v>0.52991999999999995</v>
      </c>
      <c r="Q33" s="10">
        <f t="shared" si="24"/>
        <v>42.424250000000001</v>
      </c>
      <c r="R33" s="10">
        <f t="shared" si="25"/>
        <v>0.52991999999999995</v>
      </c>
      <c r="S33" s="10">
        <f t="shared" si="26"/>
        <v>118.78789999999999</v>
      </c>
    </row>
    <row r="34" spans="1:19">
      <c r="K34" s="10">
        <f t="shared" si="19"/>
        <v>0.66239999999999988</v>
      </c>
      <c r="L34" s="10">
        <f t="shared" si="20"/>
        <v>12</v>
      </c>
      <c r="M34" s="10">
        <f t="shared" si="21"/>
        <v>0.66239999999999988</v>
      </c>
      <c r="N34" s="10">
        <f t="shared" si="22"/>
        <v>36</v>
      </c>
      <c r="P34" s="10">
        <f t="shared" si="23"/>
        <v>0.66239999999999988</v>
      </c>
      <c r="Q34" s="10">
        <f t="shared" si="24"/>
        <v>42.424250000000001</v>
      </c>
      <c r="R34" s="10">
        <f t="shared" si="25"/>
        <v>0.66239999999999988</v>
      </c>
      <c r="S34" s="10">
        <f t="shared" si="26"/>
        <v>118.78789999999999</v>
      </c>
    </row>
    <row r="35" spans="1:19">
      <c r="A35" s="3" t="s">
        <v>11</v>
      </c>
      <c r="B35" s="3"/>
      <c r="C35" s="3"/>
      <c r="D35" s="3"/>
      <c r="F35" s="3" t="s">
        <v>12</v>
      </c>
      <c r="G35" s="3"/>
      <c r="H35" s="3"/>
      <c r="I35" s="3"/>
      <c r="K35" s="10">
        <f t="shared" si="19"/>
        <v>0.79487999999999992</v>
      </c>
      <c r="L35" s="10">
        <f t="shared" si="20"/>
        <v>12</v>
      </c>
      <c r="M35" s="10">
        <f t="shared" si="21"/>
        <v>0.79487999999999992</v>
      </c>
      <c r="N35" s="10">
        <f t="shared" si="22"/>
        <v>36</v>
      </c>
      <c r="P35" s="10">
        <f t="shared" si="23"/>
        <v>0.79487999999999992</v>
      </c>
      <c r="Q35" s="10">
        <f t="shared" si="24"/>
        <v>42.424250000000001</v>
      </c>
      <c r="R35" s="10">
        <f t="shared" si="25"/>
        <v>0.79487999999999992</v>
      </c>
      <c r="S35" s="10">
        <f t="shared" si="26"/>
        <v>118.78789999999999</v>
      </c>
    </row>
    <row r="36" spans="1:19">
      <c r="A36" s="3" t="s">
        <v>13</v>
      </c>
      <c r="B36" s="3"/>
      <c r="C36" s="3" t="s">
        <v>14</v>
      </c>
      <c r="D36" s="3"/>
      <c r="F36" s="3" t="s">
        <v>14</v>
      </c>
      <c r="G36" s="3"/>
      <c r="H36" s="3" t="s">
        <v>15</v>
      </c>
      <c r="I36" s="3"/>
      <c r="K36" s="10">
        <f t="shared" si="19"/>
        <v>0.92735999999999996</v>
      </c>
      <c r="L36" s="10">
        <f t="shared" si="20"/>
        <v>12</v>
      </c>
      <c r="M36" s="10">
        <f t="shared" si="21"/>
        <v>0.92735999999999996</v>
      </c>
      <c r="N36" s="10">
        <f t="shared" si="22"/>
        <v>36</v>
      </c>
      <c r="P36" s="10">
        <f t="shared" si="23"/>
        <v>0.92735999999999996</v>
      </c>
      <c r="Q36" s="10">
        <f t="shared" si="24"/>
        <v>42.424250000000001</v>
      </c>
      <c r="R36" s="10">
        <f t="shared" si="25"/>
        <v>0.92735999999999996</v>
      </c>
      <c r="S36" s="10">
        <f t="shared" si="26"/>
        <v>118.78789999999999</v>
      </c>
    </row>
    <row r="37" spans="1:19">
      <c r="A37" s="5" t="s">
        <v>1</v>
      </c>
      <c r="B37" s="5" t="s">
        <v>2</v>
      </c>
      <c r="C37" s="5" t="s">
        <v>1</v>
      </c>
      <c r="D37" s="5" t="s">
        <v>2</v>
      </c>
      <c r="F37" s="5" t="s">
        <v>1</v>
      </c>
      <c r="G37" s="5" t="s">
        <v>2</v>
      </c>
      <c r="H37" s="5" t="s">
        <v>1</v>
      </c>
      <c r="I37" s="5" t="s">
        <v>2</v>
      </c>
      <c r="K37" s="10">
        <f t="shared" si="19"/>
        <v>1.0598399999999999</v>
      </c>
      <c r="L37" s="10">
        <f t="shared" si="20"/>
        <v>12</v>
      </c>
      <c r="M37" s="10">
        <f t="shared" si="21"/>
        <v>1.0598399999999999</v>
      </c>
      <c r="N37" s="10">
        <f t="shared" si="22"/>
        <v>36</v>
      </c>
      <c r="P37" s="10">
        <f t="shared" si="23"/>
        <v>1.0598399999999999</v>
      </c>
      <c r="Q37" s="10">
        <f t="shared" si="24"/>
        <v>42.424250000000001</v>
      </c>
      <c r="R37" s="10">
        <f t="shared" si="25"/>
        <v>1.0598399999999999</v>
      </c>
      <c r="S37" s="10">
        <f t="shared" si="26"/>
        <v>118.78789999999999</v>
      </c>
    </row>
    <row r="38" spans="1:19">
      <c r="A38" s="4">
        <v>0</v>
      </c>
      <c r="B38" s="4">
        <v>0</v>
      </c>
      <c r="C38" s="4">
        <v>0</v>
      </c>
      <c r="D38" s="7">
        <v>0</v>
      </c>
      <c r="F38" s="4">
        <v>0</v>
      </c>
      <c r="G38" s="4">
        <v>0</v>
      </c>
      <c r="H38" s="4">
        <v>0</v>
      </c>
      <c r="I38" s="4">
        <v>0</v>
      </c>
      <c r="K38" s="10">
        <f t="shared" si="19"/>
        <v>1.1923199999999998</v>
      </c>
      <c r="L38" s="10">
        <f t="shared" si="20"/>
        <v>12</v>
      </c>
      <c r="M38" s="10">
        <f t="shared" si="21"/>
        <v>1.1923199999999998</v>
      </c>
      <c r="N38" s="10">
        <f t="shared" si="22"/>
        <v>36</v>
      </c>
      <c r="P38" s="10">
        <f t="shared" si="23"/>
        <v>1.1923199999999998</v>
      </c>
      <c r="Q38" s="10">
        <f t="shared" si="24"/>
        <v>42.424250000000001</v>
      </c>
      <c r="R38" s="10">
        <f t="shared" si="25"/>
        <v>1.1923199999999998</v>
      </c>
      <c r="S38" s="10">
        <f t="shared" si="26"/>
        <v>118.78789999999999</v>
      </c>
    </row>
    <row r="39" spans="1:19">
      <c r="A39" s="4">
        <v>2</v>
      </c>
      <c r="B39" s="4">
        <v>1</v>
      </c>
      <c r="C39" s="4">
        <v>2</v>
      </c>
      <c r="D39" s="7">
        <v>2</v>
      </c>
      <c r="F39" s="4">
        <v>2</v>
      </c>
      <c r="G39" s="4">
        <v>1</v>
      </c>
      <c r="H39" s="4">
        <v>2</v>
      </c>
      <c r="I39" s="4">
        <v>3</v>
      </c>
      <c r="K39" s="10">
        <f t="shared" si="19"/>
        <v>1.3247999999999998</v>
      </c>
      <c r="L39" s="10">
        <f t="shared" si="20"/>
        <v>12</v>
      </c>
      <c r="M39" s="10">
        <f t="shared" si="21"/>
        <v>1.3247999999999998</v>
      </c>
      <c r="N39" s="10">
        <f t="shared" si="22"/>
        <v>36</v>
      </c>
      <c r="P39" s="10">
        <f t="shared" si="23"/>
        <v>1.3247999999999998</v>
      </c>
      <c r="Q39" s="10">
        <f t="shared" si="24"/>
        <v>42.424250000000001</v>
      </c>
      <c r="R39" s="10">
        <f t="shared" si="25"/>
        <v>1.3247999999999998</v>
      </c>
      <c r="S39" s="10">
        <f t="shared" si="26"/>
        <v>118.78789999999999</v>
      </c>
    </row>
    <row r="40" spans="1:19">
      <c r="A40" s="4">
        <v>4</v>
      </c>
      <c r="B40" s="4">
        <v>4</v>
      </c>
      <c r="C40" s="4">
        <v>4</v>
      </c>
      <c r="D40" s="7">
        <v>5</v>
      </c>
      <c r="F40" s="4">
        <v>4</v>
      </c>
      <c r="G40" s="4">
        <v>2</v>
      </c>
      <c r="H40" s="4">
        <v>4</v>
      </c>
      <c r="I40" s="4">
        <v>6</v>
      </c>
      <c r="K40" s="10">
        <f t="shared" si="19"/>
        <v>1.4572799999999999</v>
      </c>
      <c r="L40" s="10">
        <f t="shared" si="20"/>
        <v>12</v>
      </c>
      <c r="M40" s="10">
        <f t="shared" si="21"/>
        <v>1.4572799999999999</v>
      </c>
      <c r="N40" s="10">
        <f t="shared" si="22"/>
        <v>36</v>
      </c>
      <c r="P40" s="10">
        <f t="shared" si="23"/>
        <v>1.4572799999999999</v>
      </c>
      <c r="Q40" s="10">
        <f t="shared" si="24"/>
        <v>42.424250000000001</v>
      </c>
      <c r="R40" s="10">
        <f t="shared" si="25"/>
        <v>1.4572799999999999</v>
      </c>
      <c r="S40" s="10">
        <f t="shared" si="26"/>
        <v>118.78789999999999</v>
      </c>
    </row>
    <row r="41" spans="1:19">
      <c r="A41" s="4">
        <v>6</v>
      </c>
      <c r="B41" s="4">
        <v>5</v>
      </c>
      <c r="C41" s="4">
        <v>6</v>
      </c>
      <c r="D41" s="7">
        <v>8</v>
      </c>
      <c r="F41" s="4">
        <v>6</v>
      </c>
      <c r="G41" s="4">
        <v>2</v>
      </c>
      <c r="H41" s="4">
        <v>6</v>
      </c>
      <c r="I41" s="4">
        <v>6</v>
      </c>
      <c r="K41" s="10">
        <f t="shared" si="19"/>
        <v>1.6559999999999999</v>
      </c>
      <c r="L41" s="10">
        <f t="shared" si="20"/>
        <v>12</v>
      </c>
      <c r="M41" s="10">
        <f t="shared" si="21"/>
        <v>1.6559999999999999</v>
      </c>
      <c r="N41" s="10">
        <f t="shared" si="22"/>
        <v>36</v>
      </c>
      <c r="P41" s="10">
        <f t="shared" si="23"/>
        <v>1.6559999999999999</v>
      </c>
      <c r="Q41" s="10">
        <f t="shared" si="24"/>
        <v>42.424250000000001</v>
      </c>
      <c r="R41" s="10">
        <f t="shared" si="25"/>
        <v>1.6559999999999999</v>
      </c>
      <c r="S41" s="10">
        <f t="shared" si="26"/>
        <v>118.78789999999999</v>
      </c>
    </row>
    <row r="42" spans="1:19">
      <c r="A42" s="4">
        <v>8</v>
      </c>
      <c r="B42" s="4">
        <v>6</v>
      </c>
      <c r="C42" s="7">
        <v>8</v>
      </c>
      <c r="D42" s="7">
        <v>10</v>
      </c>
      <c r="F42" s="4">
        <v>8</v>
      </c>
      <c r="G42" s="4">
        <v>2</v>
      </c>
      <c r="H42" s="4">
        <v>8</v>
      </c>
      <c r="I42" s="4">
        <v>6</v>
      </c>
    </row>
    <row r="43" spans="1:19">
      <c r="A43" s="4">
        <v>10</v>
      </c>
      <c r="B43" s="4">
        <v>6</v>
      </c>
      <c r="C43" s="7">
        <v>10</v>
      </c>
      <c r="D43" s="7">
        <v>11</v>
      </c>
      <c r="F43" s="4">
        <v>10</v>
      </c>
      <c r="G43" s="4">
        <v>2</v>
      </c>
      <c r="H43" s="4">
        <v>10</v>
      </c>
      <c r="I43" s="4">
        <v>6</v>
      </c>
      <c r="K43" s="3" t="s">
        <v>45</v>
      </c>
      <c r="L43" s="3"/>
      <c r="M43" s="3"/>
      <c r="N43" s="3"/>
      <c r="P43" s="3" t="s">
        <v>46</v>
      </c>
      <c r="Q43" s="3"/>
      <c r="R43" s="3"/>
      <c r="S43" s="3"/>
    </row>
    <row r="44" spans="1:19">
      <c r="A44" s="4">
        <v>12</v>
      </c>
      <c r="B44" s="4">
        <v>6</v>
      </c>
      <c r="C44" s="7">
        <v>12</v>
      </c>
      <c r="D44" s="7">
        <v>13</v>
      </c>
      <c r="F44" s="4">
        <v>12</v>
      </c>
      <c r="G44" s="4">
        <v>2</v>
      </c>
      <c r="H44" s="4">
        <v>12</v>
      </c>
      <c r="I44" s="4">
        <v>6</v>
      </c>
      <c r="K44" s="3" t="s">
        <v>13</v>
      </c>
      <c r="L44" s="3"/>
      <c r="M44" s="3" t="s">
        <v>14</v>
      </c>
      <c r="N44" s="3"/>
      <c r="P44" s="3" t="s">
        <v>14</v>
      </c>
      <c r="Q44" s="3"/>
      <c r="R44" s="3" t="s">
        <v>15</v>
      </c>
      <c r="S44" s="3"/>
    </row>
    <row r="45" spans="1:19">
      <c r="A45" s="4">
        <v>14</v>
      </c>
      <c r="B45" s="4">
        <v>6</v>
      </c>
      <c r="C45" s="7">
        <v>14</v>
      </c>
      <c r="D45" s="4">
        <v>14</v>
      </c>
      <c r="F45" s="4">
        <v>14</v>
      </c>
      <c r="G45" s="4">
        <v>2</v>
      </c>
      <c r="H45" s="4">
        <v>14</v>
      </c>
      <c r="I45" s="4">
        <v>6</v>
      </c>
      <c r="K45" s="5" t="s">
        <v>34</v>
      </c>
      <c r="L45" s="5" t="s">
        <v>44</v>
      </c>
      <c r="M45" s="5" t="s">
        <v>34</v>
      </c>
      <c r="N45" s="5" t="s">
        <v>44</v>
      </c>
      <c r="P45" s="5" t="s">
        <v>34</v>
      </c>
      <c r="Q45" s="5" t="s">
        <v>44</v>
      </c>
      <c r="R45" s="5" t="s">
        <v>34</v>
      </c>
      <c r="S45" s="5" t="s">
        <v>44</v>
      </c>
    </row>
    <row r="46" spans="1:19">
      <c r="A46" s="4">
        <v>16</v>
      </c>
      <c r="B46" s="4">
        <v>6</v>
      </c>
      <c r="C46" s="2"/>
      <c r="D46" s="2"/>
      <c r="F46" s="4">
        <v>16</v>
      </c>
      <c r="G46" s="4">
        <v>2</v>
      </c>
      <c r="H46" s="4">
        <v>16</v>
      </c>
      <c r="I46" s="4">
        <v>6</v>
      </c>
      <c r="K46" s="10">
        <f>A38*0.06624</f>
        <v>0</v>
      </c>
      <c r="L46" s="10">
        <f>B38*552.148</f>
        <v>0</v>
      </c>
      <c r="M46" s="10">
        <f>C38*0.06624</f>
        <v>0</v>
      </c>
      <c r="N46" s="10">
        <f>D38*552.148</f>
        <v>0</v>
      </c>
      <c r="P46" s="10">
        <f>F38*0.06624</f>
        <v>0</v>
      </c>
      <c r="Q46" s="10">
        <f>G38*4</f>
        <v>0</v>
      </c>
      <c r="R46" s="10">
        <f>H38*0.06624</f>
        <v>0</v>
      </c>
      <c r="S46" s="10">
        <f>I38*4</f>
        <v>0</v>
      </c>
    </row>
    <row r="47" spans="1:19">
      <c r="A47" s="4">
        <v>18</v>
      </c>
      <c r="B47" s="4">
        <v>6</v>
      </c>
      <c r="C47" s="2"/>
      <c r="D47" s="2"/>
      <c r="F47" s="4">
        <v>18</v>
      </c>
      <c r="G47" s="4">
        <v>2</v>
      </c>
      <c r="H47" s="4">
        <v>18</v>
      </c>
      <c r="I47" s="4">
        <v>6</v>
      </c>
      <c r="K47" s="10">
        <f t="shared" ref="K47:K57" si="27">A39*0.06624</f>
        <v>0.13247999999999999</v>
      </c>
      <c r="L47" s="10">
        <f t="shared" ref="L47:L57" si="28">B39*552.148</f>
        <v>552.14800000000002</v>
      </c>
      <c r="M47" s="10">
        <f t="shared" ref="M47:M53" si="29">C39*0.06624</f>
        <v>0.13247999999999999</v>
      </c>
      <c r="N47" s="10">
        <f t="shared" ref="N47:N53" si="30">D39*552.148</f>
        <v>1104.296</v>
      </c>
      <c r="P47" s="10">
        <f t="shared" ref="P47:P57" si="31">F39*0.06624</f>
        <v>0.13247999999999999</v>
      </c>
      <c r="Q47" s="10">
        <f t="shared" ref="Q47:Q57" si="32">G39*4</f>
        <v>4</v>
      </c>
      <c r="R47" s="10">
        <f t="shared" ref="R47:R57" si="33">H39*0.06624</f>
        <v>0.13247999999999999</v>
      </c>
      <c r="S47" s="10">
        <f t="shared" ref="S47:S57" si="34">I39*4</f>
        <v>12</v>
      </c>
    </row>
    <row r="48" spans="1:19">
      <c r="A48" s="4">
        <v>20</v>
      </c>
      <c r="B48" s="4">
        <v>6</v>
      </c>
      <c r="C48" s="2"/>
      <c r="D48" s="2"/>
      <c r="F48" s="4">
        <v>20</v>
      </c>
      <c r="G48" s="4">
        <v>2</v>
      </c>
      <c r="H48" s="4">
        <v>20</v>
      </c>
      <c r="I48" s="4">
        <v>6</v>
      </c>
      <c r="K48" s="10">
        <f t="shared" si="27"/>
        <v>0.26495999999999997</v>
      </c>
      <c r="L48" s="10">
        <f t="shared" si="28"/>
        <v>2208.5920000000001</v>
      </c>
      <c r="M48" s="10">
        <f t="shared" si="29"/>
        <v>0.26495999999999997</v>
      </c>
      <c r="N48" s="10">
        <f t="shared" si="30"/>
        <v>2760.7400000000002</v>
      </c>
      <c r="P48" s="10">
        <f t="shared" si="31"/>
        <v>0.26495999999999997</v>
      </c>
      <c r="Q48" s="10">
        <f t="shared" si="32"/>
        <v>8</v>
      </c>
      <c r="R48" s="10">
        <f t="shared" si="33"/>
        <v>0.26495999999999997</v>
      </c>
      <c r="S48" s="10">
        <f t="shared" si="34"/>
        <v>24</v>
      </c>
    </row>
    <row r="49" spans="1:19">
      <c r="A49" s="4">
        <v>25</v>
      </c>
      <c r="B49" s="4">
        <v>6</v>
      </c>
      <c r="C49" s="2"/>
      <c r="D49" s="2"/>
      <c r="F49" s="4">
        <v>25</v>
      </c>
      <c r="G49" s="4">
        <v>2</v>
      </c>
      <c r="H49" s="4">
        <v>25</v>
      </c>
      <c r="I49" s="4">
        <v>6</v>
      </c>
      <c r="K49" s="10">
        <f t="shared" si="27"/>
        <v>0.39743999999999996</v>
      </c>
      <c r="L49" s="10">
        <f t="shared" si="28"/>
        <v>2760.7400000000002</v>
      </c>
      <c r="M49" s="10">
        <f t="shared" si="29"/>
        <v>0.39743999999999996</v>
      </c>
      <c r="N49" s="10">
        <f t="shared" si="30"/>
        <v>4417.1840000000002</v>
      </c>
      <c r="P49" s="10">
        <f t="shared" si="31"/>
        <v>0.39743999999999996</v>
      </c>
      <c r="Q49" s="10">
        <f t="shared" si="32"/>
        <v>8</v>
      </c>
      <c r="R49" s="10">
        <f t="shared" si="33"/>
        <v>0.39743999999999996</v>
      </c>
      <c r="S49" s="10">
        <f t="shared" si="34"/>
        <v>24</v>
      </c>
    </row>
    <row r="50" spans="1:19">
      <c r="A50" s="2"/>
      <c r="B50" s="2"/>
      <c r="C50" s="2"/>
      <c r="D50" s="2"/>
      <c r="F50" s="2"/>
      <c r="G50" s="2"/>
      <c r="H50" s="2"/>
      <c r="I50" s="2"/>
      <c r="K50" s="10">
        <f t="shared" si="27"/>
        <v>0.52991999999999995</v>
      </c>
      <c r="L50" s="10">
        <f t="shared" si="28"/>
        <v>3312.8879999999999</v>
      </c>
      <c r="M50" s="10">
        <f t="shared" si="29"/>
        <v>0.52991999999999995</v>
      </c>
      <c r="N50" s="10">
        <f t="shared" si="30"/>
        <v>5521.4800000000005</v>
      </c>
      <c r="P50" s="10">
        <f t="shared" si="31"/>
        <v>0.52991999999999995</v>
      </c>
      <c r="Q50" s="10">
        <f t="shared" si="32"/>
        <v>8</v>
      </c>
      <c r="R50" s="10">
        <f t="shared" si="33"/>
        <v>0.52991999999999995</v>
      </c>
      <c r="S50" s="10">
        <f t="shared" si="34"/>
        <v>24</v>
      </c>
    </row>
    <row r="51" spans="1:19">
      <c r="K51" s="10">
        <f t="shared" si="27"/>
        <v>0.66239999999999988</v>
      </c>
      <c r="L51" s="10">
        <f t="shared" si="28"/>
        <v>3312.8879999999999</v>
      </c>
      <c r="M51" s="10">
        <f t="shared" si="29"/>
        <v>0.66239999999999988</v>
      </c>
      <c r="N51" s="10">
        <f t="shared" si="30"/>
        <v>6073.6280000000006</v>
      </c>
      <c r="P51" s="10">
        <f t="shared" si="31"/>
        <v>0.66239999999999988</v>
      </c>
      <c r="Q51" s="10">
        <f t="shared" si="32"/>
        <v>8</v>
      </c>
      <c r="R51" s="10">
        <f t="shared" si="33"/>
        <v>0.66239999999999988</v>
      </c>
      <c r="S51" s="10">
        <f t="shared" si="34"/>
        <v>24</v>
      </c>
    </row>
    <row r="52" spans="1:19">
      <c r="K52" s="10">
        <f t="shared" si="27"/>
        <v>0.79487999999999992</v>
      </c>
      <c r="L52" s="10">
        <f t="shared" si="28"/>
        <v>3312.8879999999999</v>
      </c>
      <c r="M52" s="10">
        <f t="shared" si="29"/>
        <v>0.79487999999999992</v>
      </c>
      <c r="N52" s="10">
        <f t="shared" si="30"/>
        <v>7177.924</v>
      </c>
      <c r="P52" s="10">
        <f t="shared" si="31"/>
        <v>0.79487999999999992</v>
      </c>
      <c r="Q52" s="10">
        <f t="shared" si="32"/>
        <v>8</v>
      </c>
      <c r="R52" s="10">
        <f t="shared" si="33"/>
        <v>0.79487999999999992</v>
      </c>
      <c r="S52" s="10">
        <f t="shared" si="34"/>
        <v>24</v>
      </c>
    </row>
    <row r="53" spans="1:19">
      <c r="K53" s="10">
        <f t="shared" si="27"/>
        <v>0.92735999999999996</v>
      </c>
      <c r="L53" s="10">
        <f t="shared" si="28"/>
        <v>3312.8879999999999</v>
      </c>
      <c r="M53" s="10">
        <f t="shared" si="29"/>
        <v>0.92735999999999996</v>
      </c>
      <c r="N53" s="10">
        <f t="shared" si="30"/>
        <v>7730.0720000000001</v>
      </c>
      <c r="P53" s="10">
        <f t="shared" si="31"/>
        <v>0.92735999999999996</v>
      </c>
      <c r="Q53" s="10">
        <f t="shared" si="32"/>
        <v>8</v>
      </c>
      <c r="R53" s="10">
        <f t="shared" si="33"/>
        <v>0.92735999999999996</v>
      </c>
      <c r="S53" s="10">
        <f t="shared" si="34"/>
        <v>24</v>
      </c>
    </row>
    <row r="54" spans="1:19">
      <c r="K54" s="10">
        <f t="shared" si="27"/>
        <v>1.0598399999999999</v>
      </c>
      <c r="L54" s="10">
        <f t="shared" si="28"/>
        <v>3312.8879999999999</v>
      </c>
      <c r="M54" s="12"/>
      <c r="N54" s="12"/>
      <c r="P54" s="10">
        <f t="shared" si="31"/>
        <v>1.0598399999999999</v>
      </c>
      <c r="Q54" s="10">
        <f t="shared" si="32"/>
        <v>8</v>
      </c>
      <c r="R54" s="10">
        <f t="shared" si="33"/>
        <v>1.0598399999999999</v>
      </c>
      <c r="S54" s="10">
        <f t="shared" si="34"/>
        <v>24</v>
      </c>
    </row>
    <row r="55" spans="1:19">
      <c r="K55" s="10">
        <f t="shared" si="27"/>
        <v>1.1923199999999998</v>
      </c>
      <c r="L55" s="10">
        <f t="shared" si="28"/>
        <v>3312.8879999999999</v>
      </c>
      <c r="M55" s="12"/>
      <c r="N55" s="12"/>
      <c r="P55" s="10">
        <f t="shared" si="31"/>
        <v>1.1923199999999998</v>
      </c>
      <c r="Q55" s="10">
        <f t="shared" si="32"/>
        <v>8</v>
      </c>
      <c r="R55" s="10">
        <f t="shared" si="33"/>
        <v>1.1923199999999998</v>
      </c>
      <c r="S55" s="10">
        <f t="shared" si="34"/>
        <v>24</v>
      </c>
    </row>
    <row r="56" spans="1:19">
      <c r="K56" s="10">
        <f t="shared" si="27"/>
        <v>1.3247999999999998</v>
      </c>
      <c r="L56" s="10">
        <f t="shared" si="28"/>
        <v>3312.8879999999999</v>
      </c>
      <c r="M56" s="12"/>
      <c r="N56" s="12"/>
      <c r="P56" s="10">
        <f t="shared" si="31"/>
        <v>1.3247999999999998</v>
      </c>
      <c r="Q56" s="10">
        <f t="shared" si="32"/>
        <v>8</v>
      </c>
      <c r="R56" s="10">
        <f t="shared" si="33"/>
        <v>1.3247999999999998</v>
      </c>
      <c r="S56" s="10">
        <f t="shared" si="34"/>
        <v>24</v>
      </c>
    </row>
    <row r="57" spans="1:19">
      <c r="K57" s="10">
        <f t="shared" si="27"/>
        <v>1.6559999999999999</v>
      </c>
      <c r="L57" s="10">
        <f t="shared" si="28"/>
        <v>3312.8879999999999</v>
      </c>
      <c r="M57" s="12"/>
      <c r="N57" s="12"/>
      <c r="P57" s="10">
        <f t="shared" si="31"/>
        <v>1.6559999999999999</v>
      </c>
      <c r="Q57" s="10">
        <f t="shared" si="32"/>
        <v>8</v>
      </c>
      <c r="R57" s="10">
        <f t="shared" si="33"/>
        <v>1.6559999999999999</v>
      </c>
      <c r="S57" s="10">
        <f t="shared" si="34"/>
        <v>24</v>
      </c>
    </row>
    <row r="63" spans="1:19">
      <c r="A63" s="13" t="s">
        <v>35</v>
      </c>
      <c r="B63" s="14"/>
      <c r="C63" s="15"/>
      <c r="D63" s="13" t="s">
        <v>36</v>
      </c>
      <c r="E63" s="14"/>
      <c r="F63" s="15"/>
      <c r="G63" s="13" t="s">
        <v>37</v>
      </c>
      <c r="H63" s="14"/>
      <c r="I63" s="15"/>
    </row>
    <row r="64" spans="1:19">
      <c r="A64" s="5" t="s">
        <v>39</v>
      </c>
      <c r="B64" s="5" t="s">
        <v>40</v>
      </c>
      <c r="C64" s="5" t="s">
        <v>41</v>
      </c>
      <c r="D64" s="5" t="s">
        <v>39</v>
      </c>
      <c r="E64" s="5" t="s">
        <v>40</v>
      </c>
      <c r="F64" s="5" t="s">
        <v>41</v>
      </c>
      <c r="G64" s="5" t="s">
        <v>39</v>
      </c>
      <c r="H64" s="5" t="s">
        <v>40</v>
      </c>
      <c r="I64" s="5" t="s">
        <v>41</v>
      </c>
    </row>
    <row r="65" spans="1:9">
      <c r="A65" s="10">
        <v>10</v>
      </c>
      <c r="B65" s="10">
        <v>16</v>
      </c>
      <c r="C65" s="10">
        <f>B65/X2</f>
        <v>19.047619047619047</v>
      </c>
      <c r="D65" s="10">
        <v>10</v>
      </c>
      <c r="E65" s="10">
        <v>1.1000000000000001</v>
      </c>
      <c r="F65" s="10">
        <f>E65/X3</f>
        <v>1.3095238095238098</v>
      </c>
      <c r="G65" s="10">
        <v>10</v>
      </c>
      <c r="H65" s="10">
        <v>0.04</v>
      </c>
      <c r="I65" s="10">
        <f>H65/X4</f>
        <v>1</v>
      </c>
    </row>
    <row r="66" spans="1:9">
      <c r="A66" s="10">
        <v>15</v>
      </c>
      <c r="B66" s="10">
        <v>18.5</v>
      </c>
      <c r="C66" s="10">
        <f>B66/X2</f>
        <v>22.023809523809526</v>
      </c>
      <c r="D66" s="10">
        <v>20</v>
      </c>
      <c r="E66" s="10">
        <v>4.2</v>
      </c>
      <c r="F66" s="10">
        <f>E66/X3</f>
        <v>5</v>
      </c>
      <c r="G66" s="10">
        <v>30</v>
      </c>
      <c r="H66" s="10">
        <v>0.25</v>
      </c>
      <c r="I66" s="10">
        <f>H66/X4</f>
        <v>6.25</v>
      </c>
    </row>
    <row r="67" spans="1:9">
      <c r="A67" s="13" t="s">
        <v>38</v>
      </c>
      <c r="B67" s="14"/>
      <c r="C67" s="15"/>
      <c r="D67" s="13" t="s">
        <v>42</v>
      </c>
      <c r="E67" s="14"/>
      <c r="F67" s="15"/>
      <c r="G67" s="13" t="s">
        <v>43</v>
      </c>
      <c r="H67" s="14"/>
      <c r="I67" s="15"/>
    </row>
    <row r="68" spans="1:9">
      <c r="A68" s="5" t="s">
        <v>39</v>
      </c>
      <c r="B68" s="5" t="s">
        <v>40</v>
      </c>
      <c r="C68" s="5" t="s">
        <v>41</v>
      </c>
      <c r="D68" s="5" t="s">
        <v>39</v>
      </c>
      <c r="E68" s="5" t="s">
        <v>40</v>
      </c>
      <c r="F68" s="5" t="s">
        <v>41</v>
      </c>
      <c r="G68" s="5" t="s">
        <v>39</v>
      </c>
      <c r="H68" s="5" t="s">
        <v>40</v>
      </c>
      <c r="I68" s="5" t="s">
        <v>41</v>
      </c>
    </row>
    <row r="69" spans="1:9">
      <c r="A69" s="10">
        <v>10</v>
      </c>
      <c r="B69" s="10">
        <v>0.22</v>
      </c>
      <c r="C69" s="10">
        <f>B69/X5</f>
        <v>5.5</v>
      </c>
      <c r="D69" s="10">
        <v>0.02</v>
      </c>
      <c r="E69" s="10">
        <v>2.8</v>
      </c>
      <c r="F69" s="10">
        <f>E69/X6</f>
        <v>3.333333333333333</v>
      </c>
      <c r="G69" s="10">
        <v>0.04</v>
      </c>
      <c r="H69" s="10">
        <v>0.16</v>
      </c>
      <c r="I69" s="10">
        <f>H69/X7</f>
        <v>4</v>
      </c>
    </row>
    <row r="70" spans="1:9">
      <c r="A70" s="10">
        <v>40</v>
      </c>
      <c r="B70" s="10">
        <v>0.9</v>
      </c>
      <c r="C70" s="10">
        <f>B70/X5</f>
        <v>22.5</v>
      </c>
      <c r="D70" s="10">
        <v>0.04</v>
      </c>
      <c r="E70" s="10">
        <v>5.75</v>
      </c>
      <c r="F70" s="10">
        <f>E70/X6</f>
        <v>6.8452380952380958</v>
      </c>
      <c r="G70" s="10">
        <v>0.12</v>
      </c>
      <c r="H70" s="10">
        <v>0.48</v>
      </c>
      <c r="I70" s="10">
        <f>H70/X7</f>
        <v>12</v>
      </c>
    </row>
  </sheetData>
  <mergeCells count="48">
    <mergeCell ref="A63:C63"/>
    <mergeCell ref="D63:F63"/>
    <mergeCell ref="G63:I63"/>
    <mergeCell ref="A67:C67"/>
    <mergeCell ref="D67:F67"/>
    <mergeCell ref="G67:I67"/>
    <mergeCell ref="K43:N43"/>
    <mergeCell ref="P43:S43"/>
    <mergeCell ref="K44:L44"/>
    <mergeCell ref="M44:N44"/>
    <mergeCell ref="P44:Q44"/>
    <mergeCell ref="R44:S44"/>
    <mergeCell ref="K26:N26"/>
    <mergeCell ref="P26:S26"/>
    <mergeCell ref="K27:L27"/>
    <mergeCell ref="M27:N27"/>
    <mergeCell ref="P27:Q27"/>
    <mergeCell ref="R27:S27"/>
    <mergeCell ref="U9:X9"/>
    <mergeCell ref="Z9:AC9"/>
    <mergeCell ref="U10:V10"/>
    <mergeCell ref="W10:X10"/>
    <mergeCell ref="Z10:AA10"/>
    <mergeCell ref="AB10:AC10"/>
    <mergeCell ref="K9:N9"/>
    <mergeCell ref="P9:S9"/>
    <mergeCell ref="K10:L10"/>
    <mergeCell ref="M10:N10"/>
    <mergeCell ref="P10:Q10"/>
    <mergeCell ref="R10:S10"/>
    <mergeCell ref="A35:D35"/>
    <mergeCell ref="F35:I35"/>
    <mergeCell ref="A36:B36"/>
    <mergeCell ref="C36:D36"/>
    <mergeCell ref="F36:G36"/>
    <mergeCell ref="H36:I36"/>
    <mergeCell ref="A18:D18"/>
    <mergeCell ref="F18:I18"/>
    <mergeCell ref="A19:B19"/>
    <mergeCell ref="C19:D19"/>
    <mergeCell ref="F19:G19"/>
    <mergeCell ref="H19:I19"/>
    <mergeCell ref="A1:D1"/>
    <mergeCell ref="A2:B2"/>
    <mergeCell ref="C2:D2"/>
    <mergeCell ref="F1:I1"/>
    <mergeCell ref="F2:G2"/>
    <mergeCell ref="H2:I2"/>
  </mergeCells>
  <pageMargins left="0.7" right="0.7" top="0.78740157499999996" bottom="0.78740157499999996" header="0.3" footer="0.3"/>
  <pageSetup paperSize="9" orientation="portrait" r:id="rId1"/>
  <ignoredErrors>
    <ignoredError sqref="L14:L2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</dc:creator>
  <cp:lastModifiedBy>Kasi</cp:lastModifiedBy>
  <dcterms:created xsi:type="dcterms:W3CDTF">2015-11-22T14:38:12Z</dcterms:created>
  <dcterms:modified xsi:type="dcterms:W3CDTF">2015-11-23T22:09:58Z</dcterms:modified>
</cp:coreProperties>
</file>