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24615" windowHeight="1249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T63" i="1"/>
  <c r="T52"/>
  <c r="T53"/>
  <c r="T54"/>
  <c r="T55"/>
  <c r="T56"/>
  <c r="T57"/>
  <c r="T58"/>
  <c r="T59"/>
  <c r="T60"/>
  <c r="T61"/>
  <c r="T62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51"/>
  <c r="W4"/>
  <c r="W5"/>
  <c r="W6"/>
  <c r="W7"/>
  <c r="W8"/>
  <c r="W9"/>
  <c r="W10"/>
  <c r="W11"/>
  <c r="W12"/>
  <c r="W13"/>
  <c r="W14"/>
  <c r="W15"/>
  <c r="W16"/>
  <c r="W17"/>
  <c r="W18"/>
  <c r="W19"/>
  <c r="W20"/>
  <c r="W3"/>
  <c r="T4"/>
  <c r="T5"/>
  <c r="T6"/>
  <c r="T7"/>
  <c r="T8"/>
  <c r="T9"/>
  <c r="T10"/>
  <c r="T11"/>
  <c r="T12"/>
  <c r="T13"/>
  <c r="T14"/>
  <c r="T15"/>
  <c r="T16"/>
  <c r="T17"/>
  <c r="T18"/>
  <c r="T19"/>
  <c r="T20"/>
  <c r="T3"/>
  <c r="P4"/>
  <c r="P5"/>
  <c r="P6"/>
  <c r="P7"/>
  <c r="P8"/>
  <c r="P9"/>
  <c r="P10"/>
  <c r="P11"/>
  <c r="P12"/>
  <c r="P13"/>
  <c r="P14"/>
  <c r="P15"/>
  <c r="P16"/>
  <c r="P3"/>
  <c r="K4"/>
  <c r="K5"/>
  <c r="K6"/>
  <c r="K7"/>
  <c r="K8"/>
  <c r="K9"/>
  <c r="K10"/>
  <c r="K11"/>
  <c r="K12"/>
  <c r="K13"/>
  <c r="K3"/>
  <c r="X7"/>
  <c r="U7"/>
  <c r="X6"/>
  <c r="U6"/>
  <c r="X5"/>
  <c r="U5"/>
  <c r="X4"/>
  <c r="U4"/>
  <c r="X3"/>
  <c r="U3"/>
  <c r="R3"/>
  <c r="O3"/>
  <c r="M3"/>
</calcChain>
</file>

<file path=xl/sharedStrings.xml><?xml version="1.0" encoding="utf-8"?>
<sst xmlns="http://schemas.openxmlformats.org/spreadsheetml/2006/main" count="48" uniqueCount="24">
  <si>
    <t>Uds [V]</t>
  </si>
  <si>
    <t>Id (mA)</t>
  </si>
  <si>
    <t>Id (μA)</t>
  </si>
  <si>
    <t>Ugs* [V]</t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</si>
  <si>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DS</t>
    </r>
    <r>
      <rPr>
        <sz val="11"/>
        <color theme="1"/>
        <rFont val="Calibri"/>
        <family val="2"/>
        <charset val="238"/>
        <scheme val="minor"/>
      </rPr>
      <t xml:space="preserve">  = 10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</si>
  <si>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DS</t>
    </r>
    <r>
      <rPr>
        <sz val="11"/>
        <color theme="1"/>
        <rFont val="Calibri"/>
        <family val="2"/>
        <charset val="238"/>
        <scheme val="minor"/>
      </rPr>
      <t xml:space="preserve"> = 5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</si>
  <si>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GS</t>
    </r>
    <r>
      <rPr>
        <sz val="11"/>
        <color theme="1"/>
        <rFont val="Calibri"/>
        <family val="2"/>
        <charset val="238"/>
        <scheme val="minor"/>
      </rPr>
      <t xml:space="preserve"> = 2,46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</si>
  <si>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GS</t>
    </r>
    <r>
      <rPr>
        <sz val="11"/>
        <color theme="1"/>
        <rFont val="Calibri"/>
        <family val="2"/>
        <charset val="238"/>
        <scheme val="minor"/>
      </rPr>
      <t xml:space="preserve"> = 2,28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</si>
  <si>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GS</t>
    </r>
    <r>
      <rPr>
        <sz val="11"/>
        <color theme="1"/>
        <rFont val="Calibri"/>
        <family val="2"/>
        <charset val="238"/>
        <scheme val="minor"/>
      </rPr>
      <t xml:space="preserve"> = 2,11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</si>
  <si>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GS</t>
    </r>
    <r>
      <rPr>
        <sz val="11"/>
        <color theme="1"/>
        <rFont val="Calibri"/>
        <family val="2"/>
        <charset val="238"/>
        <scheme val="minor"/>
      </rPr>
      <t xml:space="preserve"> = 1,75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</si>
  <si>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GS</t>
    </r>
    <r>
      <rPr>
        <sz val="11"/>
        <color theme="1"/>
        <rFont val="Calibri"/>
        <family val="2"/>
        <charset val="238"/>
        <scheme val="minor"/>
      </rPr>
      <t xml:space="preserve"> = 0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</si>
  <si>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GS</t>
    </r>
    <r>
      <rPr>
        <sz val="11"/>
        <color theme="1"/>
        <rFont val="Calibri"/>
        <family val="2"/>
        <charset val="238"/>
        <scheme val="minor"/>
      </rPr>
      <t xml:space="preserve"> = -3,53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</si>
  <si>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GS</t>
    </r>
    <r>
      <rPr>
        <sz val="11"/>
        <color theme="1"/>
        <rFont val="Calibri"/>
        <family val="2"/>
        <charset val="238"/>
        <scheme val="minor"/>
      </rPr>
      <t xml:space="preserve"> = 3,53 V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</si>
  <si>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GS</t>
    </r>
    <r>
      <rPr>
        <sz val="11"/>
        <color theme="1"/>
        <rFont val="Calibri"/>
        <family val="2"/>
        <charset val="238"/>
        <scheme val="minor"/>
      </rPr>
      <t xml:space="preserve"> = 7,06 V</t>
    </r>
  </si>
  <si>
    <t>Ptot = 300mW</t>
  </si>
  <si>
    <t>Id = 30 mA</t>
  </si>
  <si>
    <t>Uds = 30 V</t>
  </si>
  <si>
    <t>Uds = 60 V</t>
  </si>
  <si>
    <t>Id = 0,5 A</t>
  </si>
  <si>
    <t>Ptot = 350mW</t>
  </si>
  <si>
    <t>Ugs [V]</t>
  </si>
  <si>
    <t>Id [mA]</t>
  </si>
  <si>
    <t>Uds = 13 V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</si>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</sst>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;[Red]0.00"/>
    <numFmt numFmtId="165" formatCode="0.000"/>
  </numFmts>
  <fonts count="3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List1!$A$1</c:f>
              <c:strCache>
                <c:ptCount val="1"/>
                <c:pt idx="0">
                  <c:v>UGS = 0 V</c:v>
                </c:pt>
              </c:strCache>
            </c:strRef>
          </c:tx>
          <c:xVal>
            <c:numRef>
              <c:f>List1!$A$3:$A$25</c:f>
              <c:numCache>
                <c:formatCode>0.00;[Red]0.00</c:formatCode>
                <c:ptCount val="23"/>
                <c:pt idx="0">
                  <c:v>0</c:v>
                </c:pt>
                <c:pt idx="1">
                  <c:v>0.19</c:v>
                </c:pt>
                <c:pt idx="2">
                  <c:v>0.37</c:v>
                </c:pt>
                <c:pt idx="3">
                  <c:v>0.55000000000000004</c:v>
                </c:pt>
                <c:pt idx="4">
                  <c:v>0.7</c:v>
                </c:pt>
                <c:pt idx="5">
                  <c:v>0.93</c:v>
                </c:pt>
                <c:pt idx="6">
                  <c:v>1.1000000000000001</c:v>
                </c:pt>
                <c:pt idx="7">
                  <c:v>1.3</c:v>
                </c:pt>
                <c:pt idx="8">
                  <c:v>1.94</c:v>
                </c:pt>
                <c:pt idx="9">
                  <c:v>2.35</c:v>
                </c:pt>
                <c:pt idx="10">
                  <c:v>2.7</c:v>
                </c:pt>
                <c:pt idx="11">
                  <c:v>2.97</c:v>
                </c:pt>
                <c:pt idx="12">
                  <c:v>3.39</c:v>
                </c:pt>
                <c:pt idx="13">
                  <c:v>3.57</c:v>
                </c:pt>
                <c:pt idx="14">
                  <c:v>4.1900000000000004</c:v>
                </c:pt>
                <c:pt idx="15">
                  <c:v>4.4800000000000004</c:v>
                </c:pt>
                <c:pt idx="16">
                  <c:v>5.0999999999999996</c:v>
                </c:pt>
                <c:pt idx="17">
                  <c:v>6</c:v>
                </c:pt>
                <c:pt idx="18">
                  <c:v>6.69</c:v>
                </c:pt>
                <c:pt idx="19">
                  <c:v>7.2</c:v>
                </c:pt>
                <c:pt idx="20">
                  <c:v>8.58</c:v>
                </c:pt>
                <c:pt idx="21">
                  <c:v>9.1</c:v>
                </c:pt>
                <c:pt idx="22">
                  <c:v>10</c:v>
                </c:pt>
              </c:numCache>
            </c:numRef>
          </c:xVal>
          <c:yVal>
            <c:numRef>
              <c:f>List1!$B$3:$B$25</c:f>
              <c:numCache>
                <c:formatCode>0.00;[Red]0.00</c:formatCode>
                <c:ptCount val="23"/>
                <c:pt idx="0">
                  <c:v>0</c:v>
                </c:pt>
                <c:pt idx="1">
                  <c:v>0.16</c:v>
                </c:pt>
                <c:pt idx="2">
                  <c:v>0.28999999999999998</c:v>
                </c:pt>
                <c:pt idx="3">
                  <c:v>0.42</c:v>
                </c:pt>
                <c:pt idx="4">
                  <c:v>0.51</c:v>
                </c:pt>
                <c:pt idx="5">
                  <c:v>0.65</c:v>
                </c:pt>
                <c:pt idx="6">
                  <c:v>0.75</c:v>
                </c:pt>
                <c:pt idx="7">
                  <c:v>0.86</c:v>
                </c:pt>
                <c:pt idx="8">
                  <c:v>1.1399999999999999</c:v>
                </c:pt>
                <c:pt idx="9">
                  <c:v>1.28</c:v>
                </c:pt>
                <c:pt idx="10">
                  <c:v>1.38</c:v>
                </c:pt>
                <c:pt idx="11">
                  <c:v>1.45</c:v>
                </c:pt>
                <c:pt idx="12">
                  <c:v>1.53</c:v>
                </c:pt>
                <c:pt idx="13">
                  <c:v>1.56</c:v>
                </c:pt>
                <c:pt idx="14">
                  <c:v>1.64</c:v>
                </c:pt>
                <c:pt idx="15">
                  <c:v>1.67</c:v>
                </c:pt>
                <c:pt idx="16">
                  <c:v>1.7</c:v>
                </c:pt>
                <c:pt idx="17">
                  <c:v>1.73</c:v>
                </c:pt>
                <c:pt idx="18">
                  <c:v>1.75</c:v>
                </c:pt>
                <c:pt idx="19">
                  <c:v>1.76</c:v>
                </c:pt>
                <c:pt idx="20">
                  <c:v>1.77</c:v>
                </c:pt>
                <c:pt idx="21">
                  <c:v>1.78</c:v>
                </c:pt>
                <c:pt idx="22">
                  <c:v>1.78</c:v>
                </c:pt>
              </c:numCache>
            </c:numRef>
          </c:yVal>
        </c:ser>
        <c:ser>
          <c:idx val="2"/>
          <c:order val="1"/>
          <c:tx>
            <c:strRef>
              <c:f>List1!$C$1</c:f>
              <c:strCache>
                <c:ptCount val="1"/>
                <c:pt idx="0">
                  <c:v>UGS = -3,53 V</c:v>
                </c:pt>
              </c:strCache>
            </c:strRef>
          </c:tx>
          <c:xVal>
            <c:numRef>
              <c:f>List1!$C$3:$C$16</c:f>
              <c:numCache>
                <c:formatCode>0.00;[Red]0.00</c:formatCode>
                <c:ptCount val="14"/>
                <c:pt idx="0">
                  <c:v>0</c:v>
                </c:pt>
                <c:pt idx="1">
                  <c:v>0.24</c:v>
                </c:pt>
                <c:pt idx="2">
                  <c:v>0.49</c:v>
                </c:pt>
                <c:pt idx="3">
                  <c:v>0.7</c:v>
                </c:pt>
                <c:pt idx="4">
                  <c:v>1.1000000000000001</c:v>
                </c:pt>
                <c:pt idx="5">
                  <c:v>1.42</c:v>
                </c:pt>
                <c:pt idx="6">
                  <c:v>1.79</c:v>
                </c:pt>
                <c:pt idx="7">
                  <c:v>2.2000000000000002</c:v>
                </c:pt>
                <c:pt idx="8">
                  <c:v>2.6</c:v>
                </c:pt>
                <c:pt idx="9">
                  <c:v>3.08</c:v>
                </c:pt>
                <c:pt idx="10">
                  <c:v>3.5</c:v>
                </c:pt>
                <c:pt idx="11">
                  <c:v>4</c:v>
                </c:pt>
                <c:pt idx="12">
                  <c:v>4.41</c:v>
                </c:pt>
                <c:pt idx="13">
                  <c:v>5</c:v>
                </c:pt>
              </c:numCache>
            </c:numRef>
          </c:xVal>
          <c:yVal>
            <c:numRef>
              <c:f>List1!$D$3:$D$16</c:f>
              <c:numCache>
                <c:formatCode>0.00;[Red]0.00</c:formatCode>
                <c:ptCount val="14"/>
                <c:pt idx="0">
                  <c:v>0</c:v>
                </c:pt>
                <c:pt idx="1">
                  <c:v>0.13</c:v>
                </c:pt>
                <c:pt idx="2">
                  <c:v>0.25</c:v>
                </c:pt>
                <c:pt idx="3">
                  <c:v>0.33</c:v>
                </c:pt>
                <c:pt idx="4">
                  <c:v>0.47</c:v>
                </c:pt>
                <c:pt idx="5">
                  <c:v>0.55000000000000004</c:v>
                </c:pt>
                <c:pt idx="6">
                  <c:v>0.63</c:v>
                </c:pt>
                <c:pt idx="7">
                  <c:v>0.69</c:v>
                </c:pt>
                <c:pt idx="8">
                  <c:v>0.73</c:v>
                </c:pt>
                <c:pt idx="9">
                  <c:v>0.75</c:v>
                </c:pt>
                <c:pt idx="10">
                  <c:v>0.77</c:v>
                </c:pt>
                <c:pt idx="11">
                  <c:v>0.78</c:v>
                </c:pt>
                <c:pt idx="12">
                  <c:v>0.78</c:v>
                </c:pt>
                <c:pt idx="13">
                  <c:v>0.79</c:v>
                </c:pt>
              </c:numCache>
            </c:numRef>
          </c:yVal>
        </c:ser>
        <c:ser>
          <c:idx val="4"/>
          <c:order val="2"/>
          <c:tx>
            <c:strRef>
              <c:f>List1!$E$1</c:f>
              <c:strCache>
                <c:ptCount val="1"/>
                <c:pt idx="0">
                  <c:v>UGS = 3,53 V</c:v>
                </c:pt>
              </c:strCache>
            </c:strRef>
          </c:tx>
          <c:xVal>
            <c:numRef>
              <c:f>List1!$E$3:$E$24</c:f>
              <c:numCache>
                <c:formatCode>0.00;[Red]0.00</c:formatCode>
                <c:ptCount val="22"/>
                <c:pt idx="0">
                  <c:v>0</c:v>
                </c:pt>
                <c:pt idx="1">
                  <c:v>0.32</c:v>
                </c:pt>
                <c:pt idx="2">
                  <c:v>0.63</c:v>
                </c:pt>
                <c:pt idx="3">
                  <c:v>0.89</c:v>
                </c:pt>
                <c:pt idx="4">
                  <c:v>1.41</c:v>
                </c:pt>
                <c:pt idx="5">
                  <c:v>1.71</c:v>
                </c:pt>
                <c:pt idx="6">
                  <c:v>2.3199999999999998</c:v>
                </c:pt>
                <c:pt idx="7">
                  <c:v>2.42</c:v>
                </c:pt>
                <c:pt idx="8">
                  <c:v>3</c:v>
                </c:pt>
                <c:pt idx="9">
                  <c:v>3.5</c:v>
                </c:pt>
                <c:pt idx="10">
                  <c:v>4.2</c:v>
                </c:pt>
                <c:pt idx="11">
                  <c:v>4.8</c:v>
                </c:pt>
                <c:pt idx="12">
                  <c:v>5.18</c:v>
                </c:pt>
                <c:pt idx="13">
                  <c:v>5.8</c:v>
                </c:pt>
                <c:pt idx="14">
                  <c:v>6.2</c:v>
                </c:pt>
                <c:pt idx="15">
                  <c:v>6.8</c:v>
                </c:pt>
                <c:pt idx="16">
                  <c:v>7.42</c:v>
                </c:pt>
                <c:pt idx="17">
                  <c:v>8.02</c:v>
                </c:pt>
                <c:pt idx="18">
                  <c:v>8.36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</c:numCache>
            </c:numRef>
          </c:xVal>
          <c:yVal>
            <c:numRef>
              <c:f>List1!$F$3:$F$24</c:f>
              <c:numCache>
                <c:formatCode>0.00;[Red]0.00</c:formatCode>
                <c:ptCount val="22"/>
                <c:pt idx="0">
                  <c:v>0</c:v>
                </c:pt>
                <c:pt idx="1">
                  <c:v>0.34</c:v>
                </c:pt>
                <c:pt idx="2">
                  <c:v>0.63</c:v>
                </c:pt>
                <c:pt idx="3">
                  <c:v>0.85</c:v>
                </c:pt>
                <c:pt idx="4">
                  <c:v>1.25</c:v>
                </c:pt>
                <c:pt idx="5">
                  <c:v>1.46</c:v>
                </c:pt>
                <c:pt idx="6">
                  <c:v>1.82</c:v>
                </c:pt>
                <c:pt idx="7">
                  <c:v>1.89</c:v>
                </c:pt>
                <c:pt idx="8">
                  <c:v>2.16</c:v>
                </c:pt>
                <c:pt idx="9">
                  <c:v>2.38</c:v>
                </c:pt>
                <c:pt idx="10">
                  <c:v>2.6</c:v>
                </c:pt>
                <c:pt idx="11">
                  <c:v>2.75</c:v>
                </c:pt>
                <c:pt idx="12">
                  <c:v>2.83</c:v>
                </c:pt>
                <c:pt idx="13">
                  <c:v>2.92</c:v>
                </c:pt>
                <c:pt idx="14">
                  <c:v>2.97</c:v>
                </c:pt>
                <c:pt idx="15">
                  <c:v>3.02</c:v>
                </c:pt>
                <c:pt idx="16">
                  <c:v>3.06</c:v>
                </c:pt>
                <c:pt idx="17">
                  <c:v>3.08</c:v>
                </c:pt>
                <c:pt idx="18">
                  <c:v>3.1</c:v>
                </c:pt>
                <c:pt idx="19">
                  <c:v>3.11</c:v>
                </c:pt>
                <c:pt idx="20">
                  <c:v>3.12</c:v>
                </c:pt>
                <c:pt idx="21">
                  <c:v>3.13</c:v>
                </c:pt>
              </c:numCache>
            </c:numRef>
          </c:yVal>
        </c:ser>
        <c:ser>
          <c:idx val="6"/>
          <c:order val="3"/>
          <c:tx>
            <c:strRef>
              <c:f>List1!$G$1</c:f>
              <c:strCache>
                <c:ptCount val="1"/>
                <c:pt idx="0">
                  <c:v>UGS = 7,06 V</c:v>
                </c:pt>
              </c:strCache>
            </c:strRef>
          </c:tx>
          <c:xVal>
            <c:numRef>
              <c:f>List1!$G$3:$G$24</c:f>
              <c:numCache>
                <c:formatCode>0.00;[Red]0.00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1.7</c:v>
                </c:pt>
                <c:pt idx="5">
                  <c:v>2.2000000000000002</c:v>
                </c:pt>
                <c:pt idx="6">
                  <c:v>2.83</c:v>
                </c:pt>
                <c:pt idx="7">
                  <c:v>3.67</c:v>
                </c:pt>
                <c:pt idx="8">
                  <c:v>4.0599999999999996</c:v>
                </c:pt>
                <c:pt idx="9">
                  <c:v>4.5</c:v>
                </c:pt>
                <c:pt idx="10">
                  <c:v>5.04</c:v>
                </c:pt>
                <c:pt idx="11">
                  <c:v>5.76</c:v>
                </c:pt>
                <c:pt idx="12">
                  <c:v>6.34</c:v>
                </c:pt>
                <c:pt idx="13">
                  <c:v>7.09</c:v>
                </c:pt>
                <c:pt idx="14">
                  <c:v>7.84</c:v>
                </c:pt>
                <c:pt idx="15">
                  <c:v>8.84</c:v>
                </c:pt>
                <c:pt idx="16">
                  <c:v>9.6300000000000008</c:v>
                </c:pt>
                <c:pt idx="17">
                  <c:v>10</c:v>
                </c:pt>
                <c:pt idx="18">
                  <c:v>11</c:v>
                </c:pt>
                <c:pt idx="19">
                  <c:v>11.64</c:v>
                </c:pt>
                <c:pt idx="20">
                  <c:v>12.32</c:v>
                </c:pt>
                <c:pt idx="21">
                  <c:v>13</c:v>
                </c:pt>
              </c:numCache>
            </c:numRef>
          </c:xVal>
          <c:yVal>
            <c:numRef>
              <c:f>List1!$H$3:$H$24</c:f>
              <c:numCache>
                <c:formatCode>0.00;[Red]0.00</c:formatCode>
                <c:ptCount val="22"/>
                <c:pt idx="0">
                  <c:v>0</c:v>
                </c:pt>
                <c:pt idx="1">
                  <c:v>0.64</c:v>
                </c:pt>
                <c:pt idx="2">
                  <c:v>1.17</c:v>
                </c:pt>
                <c:pt idx="3">
                  <c:v>1.42</c:v>
                </c:pt>
                <c:pt idx="4">
                  <c:v>1.85</c:v>
                </c:pt>
                <c:pt idx="5">
                  <c:v>2.27</c:v>
                </c:pt>
                <c:pt idx="6">
                  <c:v>2.73</c:v>
                </c:pt>
                <c:pt idx="7">
                  <c:v>3.27</c:v>
                </c:pt>
                <c:pt idx="8">
                  <c:v>3.47</c:v>
                </c:pt>
                <c:pt idx="9">
                  <c:v>3.7</c:v>
                </c:pt>
                <c:pt idx="10">
                  <c:v>3.92</c:v>
                </c:pt>
                <c:pt idx="11">
                  <c:v>4.18</c:v>
                </c:pt>
                <c:pt idx="12">
                  <c:v>4.3600000000000003</c:v>
                </c:pt>
                <c:pt idx="13">
                  <c:v>4.51</c:v>
                </c:pt>
                <c:pt idx="14">
                  <c:v>4.63</c:v>
                </c:pt>
                <c:pt idx="15">
                  <c:v>4.74</c:v>
                </c:pt>
                <c:pt idx="16">
                  <c:v>4.79</c:v>
                </c:pt>
                <c:pt idx="17">
                  <c:v>4.82</c:v>
                </c:pt>
                <c:pt idx="18">
                  <c:v>4.8600000000000003</c:v>
                </c:pt>
                <c:pt idx="19">
                  <c:v>4.87</c:v>
                </c:pt>
                <c:pt idx="20">
                  <c:v>4.8899999999999997</c:v>
                </c:pt>
                <c:pt idx="21">
                  <c:v>4.9000000000000004</c:v>
                </c:pt>
              </c:numCache>
            </c:numRef>
          </c:yVal>
        </c:ser>
        <c:axId val="55489664"/>
        <c:axId val="55491968"/>
      </c:scatterChart>
      <c:valAx>
        <c:axId val="55489664"/>
        <c:scaling>
          <c:orientation val="minMax"/>
          <c:max val="13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cs-CZ" sz="1200"/>
                  <a:t>U</a:t>
                </a:r>
                <a:r>
                  <a:rPr lang="cs-CZ" sz="1200" baseline="-25000"/>
                  <a:t>DS</a:t>
                </a:r>
                <a:r>
                  <a:rPr lang="cs-CZ" sz="1200"/>
                  <a:t> [V]</a:t>
                </a:r>
              </a:p>
            </c:rich>
          </c:tx>
          <c:layout/>
        </c:title>
        <c:numFmt formatCode="0.00;[Red]0.00" sourceLinked="1"/>
        <c:tickLblPos val="nextTo"/>
        <c:crossAx val="55491968"/>
        <c:crosses val="autoZero"/>
        <c:crossBetween val="midCat"/>
        <c:majorUnit val="1"/>
      </c:valAx>
      <c:valAx>
        <c:axId val="55491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cs-CZ" sz="1200"/>
                  <a:t>I</a:t>
                </a:r>
                <a:r>
                  <a:rPr lang="cs-CZ" sz="1200" baseline="-25000"/>
                  <a:t>D</a:t>
                </a:r>
                <a:r>
                  <a:rPr lang="en-US" sz="1200"/>
                  <a:t> [</a:t>
                </a:r>
                <a:r>
                  <a:rPr lang="cs-CZ" sz="1200"/>
                  <a:t>mA]</a:t>
                </a:r>
                <a:endParaRPr lang="en-US" sz="1200"/>
              </a:p>
            </c:rich>
          </c:tx>
          <c:layout/>
        </c:title>
        <c:numFmt formatCode="0.0;[Red]0.0" sourceLinked="0"/>
        <c:tickLblPos val="nextTo"/>
        <c:crossAx val="55489664"/>
        <c:crosses val="autoZero"/>
        <c:crossBetween val="midCat"/>
        <c:majorUnit val="0.5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1"/>
          <c:order val="0"/>
          <c:tx>
            <c:strRef>
              <c:f>List1!$S$1</c:f>
              <c:strCache>
                <c:ptCount val="1"/>
                <c:pt idx="0">
                  <c:v>UDS = 5 V</c:v>
                </c:pt>
              </c:strCache>
            </c:strRef>
          </c:tx>
          <c:xVal>
            <c:numRef>
              <c:f>List1!$T$3:$T$20</c:f>
              <c:numCache>
                <c:formatCode>General</c:formatCode>
                <c:ptCount val="18"/>
                <c:pt idx="0">
                  <c:v>1.7543859649122806</c:v>
                </c:pt>
                <c:pt idx="1">
                  <c:v>1.7894736842105263</c:v>
                </c:pt>
                <c:pt idx="2">
                  <c:v>1.8245614035087718</c:v>
                </c:pt>
                <c:pt idx="3">
                  <c:v>1.8596491228070176</c:v>
                </c:pt>
                <c:pt idx="4">
                  <c:v>1.9298245614035088</c:v>
                </c:pt>
                <c:pt idx="5">
                  <c:v>1.9824561403508771</c:v>
                </c:pt>
                <c:pt idx="6">
                  <c:v>2.0350877192982457</c:v>
                </c:pt>
                <c:pt idx="7">
                  <c:v>2.1052631578947367</c:v>
                </c:pt>
                <c:pt idx="8">
                  <c:v>2.1403508771929824</c:v>
                </c:pt>
                <c:pt idx="9">
                  <c:v>2.1754385964912282</c:v>
                </c:pt>
                <c:pt idx="10">
                  <c:v>2.2105263157894739</c:v>
                </c:pt>
                <c:pt idx="11">
                  <c:v>2.2456140350877192</c:v>
                </c:pt>
                <c:pt idx="12">
                  <c:v>2.2982456140350878</c:v>
                </c:pt>
                <c:pt idx="13">
                  <c:v>2.3333333333333335</c:v>
                </c:pt>
                <c:pt idx="14">
                  <c:v>2.3684210526315788</c:v>
                </c:pt>
                <c:pt idx="15">
                  <c:v>2.4035087719298245</c:v>
                </c:pt>
                <c:pt idx="16">
                  <c:v>2.4210526315789473</c:v>
                </c:pt>
                <c:pt idx="17">
                  <c:v>2.4561403508771931</c:v>
                </c:pt>
              </c:numCache>
            </c:numRef>
          </c:xVal>
          <c:yVal>
            <c:numRef>
              <c:f>List1!$U$3:$U$20</c:f>
              <c:numCache>
                <c:formatCode>0.00</c:formatCode>
                <c:ptCount val="18"/>
                <c:pt idx="0">
                  <c:v>8.199999999999999E-3</c:v>
                </c:pt>
                <c:pt idx="1">
                  <c:v>1.2E-2</c:v>
                </c:pt>
                <c:pt idx="2">
                  <c:v>2.06E-2</c:v>
                </c:pt>
                <c:pt idx="3">
                  <c:v>3.04E-2</c:v>
                </c:pt>
                <c:pt idx="4">
                  <c:v>7.3700000000000002E-2</c:v>
                </c:pt>
                <c:pt idx="5">
                  <c:v>0.16</c:v>
                </c:pt>
                <c:pt idx="6">
                  <c:v>0.3</c:v>
                </c:pt>
                <c:pt idx="7">
                  <c:v>0.69</c:v>
                </c:pt>
                <c:pt idx="8">
                  <c:v>1</c:v>
                </c:pt>
                <c:pt idx="9">
                  <c:v>1.44</c:v>
                </c:pt>
                <c:pt idx="10">
                  <c:v>1.95</c:v>
                </c:pt>
                <c:pt idx="11">
                  <c:v>2.4700000000000002</c:v>
                </c:pt>
                <c:pt idx="12">
                  <c:v>3.89</c:v>
                </c:pt>
                <c:pt idx="13">
                  <c:v>4.63</c:v>
                </c:pt>
                <c:pt idx="14">
                  <c:v>4.91</c:v>
                </c:pt>
                <c:pt idx="15">
                  <c:v>4.9400000000000004</c:v>
                </c:pt>
                <c:pt idx="16">
                  <c:v>4.95</c:v>
                </c:pt>
                <c:pt idx="17">
                  <c:v>4.97</c:v>
                </c:pt>
              </c:numCache>
            </c:numRef>
          </c:yVal>
        </c:ser>
        <c:ser>
          <c:idx val="4"/>
          <c:order val="1"/>
          <c:tx>
            <c:strRef>
              <c:f>List1!$U$1</c:f>
              <c:strCache>
                <c:ptCount val="1"/>
                <c:pt idx="0">
                  <c:v>UDS  = 10 V</c:v>
                </c:pt>
              </c:strCache>
            </c:strRef>
          </c:tx>
          <c:xVal>
            <c:numRef>
              <c:f>List1!$W$3:$W$20</c:f>
              <c:numCache>
                <c:formatCode>General</c:formatCode>
                <c:ptCount val="18"/>
                <c:pt idx="0">
                  <c:v>1.7543859649122806</c:v>
                </c:pt>
                <c:pt idx="1">
                  <c:v>1.7894736842105263</c:v>
                </c:pt>
                <c:pt idx="2">
                  <c:v>1.8245614035087718</c:v>
                </c:pt>
                <c:pt idx="3">
                  <c:v>1.8596491228070176</c:v>
                </c:pt>
                <c:pt idx="4">
                  <c:v>1.9298245614035088</c:v>
                </c:pt>
                <c:pt idx="5">
                  <c:v>1.9824561403508771</c:v>
                </c:pt>
                <c:pt idx="6">
                  <c:v>2.0350877192982457</c:v>
                </c:pt>
                <c:pt idx="7">
                  <c:v>2.1052631578947367</c:v>
                </c:pt>
                <c:pt idx="8">
                  <c:v>2.1403508771929824</c:v>
                </c:pt>
                <c:pt idx="9">
                  <c:v>2.1754385964912282</c:v>
                </c:pt>
                <c:pt idx="10">
                  <c:v>2.2105263157894739</c:v>
                </c:pt>
                <c:pt idx="11">
                  <c:v>2.2456140350877192</c:v>
                </c:pt>
                <c:pt idx="12">
                  <c:v>2.2982456140350878</c:v>
                </c:pt>
                <c:pt idx="13">
                  <c:v>2.3333333333333335</c:v>
                </c:pt>
                <c:pt idx="14">
                  <c:v>2.3684210526315788</c:v>
                </c:pt>
                <c:pt idx="15">
                  <c:v>2.4035087719298245</c:v>
                </c:pt>
                <c:pt idx="16">
                  <c:v>2.4210526315789473</c:v>
                </c:pt>
                <c:pt idx="17">
                  <c:v>2.4561403508771931</c:v>
                </c:pt>
              </c:numCache>
            </c:numRef>
          </c:xVal>
          <c:yVal>
            <c:numRef>
              <c:f>List1!$X$3:$X$20</c:f>
              <c:numCache>
                <c:formatCode>0.00</c:formatCode>
                <c:ptCount val="18"/>
                <c:pt idx="0">
                  <c:v>8.6E-3</c:v>
                </c:pt>
                <c:pt idx="1">
                  <c:v>1.41E-2</c:v>
                </c:pt>
                <c:pt idx="2">
                  <c:v>2.18E-2</c:v>
                </c:pt>
                <c:pt idx="3">
                  <c:v>3.7400000000000003E-2</c:v>
                </c:pt>
                <c:pt idx="4">
                  <c:v>8.7599999999999997E-2</c:v>
                </c:pt>
                <c:pt idx="5">
                  <c:v>0.18</c:v>
                </c:pt>
                <c:pt idx="6">
                  <c:v>0.34</c:v>
                </c:pt>
                <c:pt idx="7">
                  <c:v>0.7</c:v>
                </c:pt>
                <c:pt idx="8">
                  <c:v>1</c:v>
                </c:pt>
                <c:pt idx="9">
                  <c:v>1.55</c:v>
                </c:pt>
                <c:pt idx="10">
                  <c:v>1.95</c:v>
                </c:pt>
                <c:pt idx="11">
                  <c:v>2.76</c:v>
                </c:pt>
                <c:pt idx="12">
                  <c:v>4.29</c:v>
                </c:pt>
                <c:pt idx="13">
                  <c:v>5.75</c:v>
                </c:pt>
                <c:pt idx="14">
                  <c:v>7.51</c:v>
                </c:pt>
                <c:pt idx="15">
                  <c:v>9.1</c:v>
                </c:pt>
                <c:pt idx="16">
                  <c:v>9.4700000000000006</c:v>
                </c:pt>
                <c:pt idx="17">
                  <c:v>9.75</c:v>
                </c:pt>
              </c:numCache>
            </c:numRef>
          </c:yVal>
        </c:ser>
        <c:axId val="55539200"/>
        <c:axId val="55541120"/>
      </c:scatterChart>
      <c:valAx>
        <c:axId val="55539200"/>
        <c:scaling>
          <c:orientation val="minMax"/>
          <c:max val="2.456999999999999"/>
          <c:min val="1.75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cs-CZ" sz="1200"/>
                  <a:t>U</a:t>
                </a:r>
                <a:r>
                  <a:rPr lang="cs-CZ" sz="1200" baseline="-25000"/>
                  <a:t>GS</a:t>
                </a:r>
                <a:r>
                  <a:rPr lang="cs-CZ" sz="1200"/>
                  <a:t> [V]</a:t>
                </a:r>
              </a:p>
            </c:rich>
          </c:tx>
          <c:layout/>
        </c:title>
        <c:numFmt formatCode="General" sourceLinked="1"/>
        <c:tickLblPos val="nextTo"/>
        <c:crossAx val="55541120"/>
        <c:crosses val="autoZero"/>
        <c:crossBetween val="midCat"/>
        <c:majorUnit val="0.05"/>
      </c:valAx>
      <c:valAx>
        <c:axId val="55541120"/>
        <c:scaling>
          <c:orientation val="minMax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cs-CZ" sz="1200" b="1" i="0" baseline="0"/>
                  <a:t>I</a:t>
                </a:r>
                <a:r>
                  <a:rPr lang="cs-CZ" sz="1200" b="1" i="0" baseline="-25000"/>
                  <a:t>D</a:t>
                </a:r>
                <a:r>
                  <a:rPr lang="en-US" sz="1200" b="1" i="0" baseline="0"/>
                  <a:t> [</a:t>
                </a:r>
                <a:r>
                  <a:rPr lang="cs-CZ" sz="1200" b="1" i="0" baseline="0"/>
                  <a:t>mA]</a:t>
                </a:r>
                <a:endParaRPr lang="en-US" sz="1200" b="1" i="0" baseline="0"/>
              </a:p>
            </c:rich>
          </c:tx>
          <c:layout/>
        </c:title>
        <c:numFmt formatCode="0" sourceLinked="0"/>
        <c:tickLblPos val="nextTo"/>
        <c:crossAx val="55539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List1!$J$1</c:f>
              <c:strCache>
                <c:ptCount val="1"/>
                <c:pt idx="0">
                  <c:v>UGS = 1,75 V</c:v>
                </c:pt>
              </c:strCache>
            </c:strRef>
          </c:tx>
          <c:xVal>
            <c:numRef>
              <c:f>List1!$I$3:$I$13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0.22</c:v>
                </c:pt>
                <c:pt idx="4">
                  <c:v>0.28000000000000003</c:v>
                </c:pt>
                <c:pt idx="5">
                  <c:v>0.4</c:v>
                </c:pt>
                <c:pt idx="6">
                  <c:v>0.44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0.84</c:v>
                </c:pt>
              </c:numCache>
            </c:numRef>
          </c:xVal>
          <c:yVal>
            <c:numRef>
              <c:f>List1!$K$3:$K$13</c:f>
              <c:numCache>
                <c:formatCode>General</c:formatCode>
                <c:ptCount val="11"/>
                <c:pt idx="0">
                  <c:v>-1E-3</c:v>
                </c:pt>
                <c:pt idx="1">
                  <c:v>6.6E-3</c:v>
                </c:pt>
                <c:pt idx="2">
                  <c:v>6.9000000000000008E-3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7.0999999999999995E-3</c:v>
                </c:pt>
                <c:pt idx="6">
                  <c:v>7.0999999999999995E-3</c:v>
                </c:pt>
                <c:pt idx="7">
                  <c:v>7.2000000000000007E-3</c:v>
                </c:pt>
                <c:pt idx="8">
                  <c:v>7.2000000000000007E-3</c:v>
                </c:pt>
                <c:pt idx="9">
                  <c:v>7.3000000000000001E-3</c:v>
                </c:pt>
                <c:pt idx="10">
                  <c:v>7.3000000000000001E-3</c:v>
                </c:pt>
              </c:numCache>
            </c:numRef>
          </c:yVal>
        </c:ser>
        <c:ser>
          <c:idx val="1"/>
          <c:order val="1"/>
          <c:tx>
            <c:strRef>
              <c:f>List1!$L$1</c:f>
              <c:strCache>
                <c:ptCount val="1"/>
                <c:pt idx="0">
                  <c:v>UGS = 2,11 V</c:v>
                </c:pt>
              </c:strCache>
            </c:strRef>
          </c:tx>
          <c:xVal>
            <c:numRef>
              <c:f>List1!$L$3:$L$15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0.17</c:v>
                </c:pt>
                <c:pt idx="4">
                  <c:v>0.25</c:v>
                </c:pt>
                <c:pt idx="5">
                  <c:v>0.32</c:v>
                </c:pt>
                <c:pt idx="6">
                  <c:v>0.4</c:v>
                </c:pt>
                <c:pt idx="7">
                  <c:v>0.46</c:v>
                </c:pt>
                <c:pt idx="8">
                  <c:v>0.51</c:v>
                </c:pt>
                <c:pt idx="9">
                  <c:v>0.62</c:v>
                </c:pt>
                <c:pt idx="10">
                  <c:v>0.77</c:v>
                </c:pt>
                <c:pt idx="11">
                  <c:v>0.9</c:v>
                </c:pt>
                <c:pt idx="12">
                  <c:v>1.21</c:v>
                </c:pt>
              </c:numCache>
            </c:numRef>
          </c:xVal>
          <c:yVal>
            <c:numRef>
              <c:f>List1!$M$3:$M$15</c:f>
              <c:numCache>
                <c:formatCode>0.00</c:formatCode>
                <c:ptCount val="13"/>
                <c:pt idx="0" formatCode="0.000">
                  <c:v>-2.8999999999999998E-3</c:v>
                </c:pt>
                <c:pt idx="1">
                  <c:v>0.39</c:v>
                </c:pt>
                <c:pt idx="2">
                  <c:v>0.48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0.59</c:v>
                </c:pt>
                <c:pt idx="10">
                  <c:v>0.6</c:v>
                </c:pt>
                <c:pt idx="11">
                  <c:v>0.6</c:v>
                </c:pt>
                <c:pt idx="12">
                  <c:v>0.61</c:v>
                </c:pt>
              </c:numCache>
            </c:numRef>
          </c:yVal>
        </c:ser>
        <c:ser>
          <c:idx val="2"/>
          <c:order val="2"/>
          <c:tx>
            <c:strRef>
              <c:f>List1!$N$1</c:f>
              <c:strCache>
                <c:ptCount val="1"/>
                <c:pt idx="0">
                  <c:v>UGS = 2,28 V</c:v>
                </c:pt>
              </c:strCache>
            </c:strRef>
          </c:tx>
          <c:xVal>
            <c:numRef>
              <c:f>List1!$N$3:$N$16</c:f>
              <c:numCache>
                <c:formatCode>0.00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0.13</c:v>
                </c:pt>
                <c:pt idx="4">
                  <c:v>0.19</c:v>
                </c:pt>
                <c:pt idx="5">
                  <c:v>0.25</c:v>
                </c:pt>
                <c:pt idx="6">
                  <c:v>0.32</c:v>
                </c:pt>
                <c:pt idx="7">
                  <c:v>0.45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1.69</c:v>
                </c:pt>
              </c:numCache>
            </c:numRef>
          </c:xVal>
          <c:yVal>
            <c:numRef>
              <c:f>List1!$O$3:$O$16</c:f>
              <c:numCache>
                <c:formatCode>0.00</c:formatCode>
                <c:ptCount val="14"/>
                <c:pt idx="0" formatCode="0.000">
                  <c:v>-3.0000000000000001E-3</c:v>
                </c:pt>
                <c:pt idx="1">
                  <c:v>1.1100000000000001</c:v>
                </c:pt>
                <c:pt idx="2">
                  <c:v>2.21</c:v>
                </c:pt>
                <c:pt idx="3">
                  <c:v>2.81</c:v>
                </c:pt>
                <c:pt idx="4">
                  <c:v>3.1</c:v>
                </c:pt>
                <c:pt idx="5">
                  <c:v>3.24</c:v>
                </c:pt>
                <c:pt idx="6">
                  <c:v>3.33</c:v>
                </c:pt>
                <c:pt idx="7">
                  <c:v>3.41</c:v>
                </c:pt>
                <c:pt idx="8">
                  <c:v>3.47</c:v>
                </c:pt>
                <c:pt idx="9">
                  <c:v>3.52</c:v>
                </c:pt>
                <c:pt idx="10">
                  <c:v>3.55</c:v>
                </c:pt>
                <c:pt idx="11">
                  <c:v>3.58</c:v>
                </c:pt>
                <c:pt idx="12">
                  <c:v>3.61</c:v>
                </c:pt>
                <c:pt idx="13">
                  <c:v>3.65</c:v>
                </c:pt>
              </c:numCache>
            </c:numRef>
          </c:yVal>
        </c:ser>
        <c:ser>
          <c:idx val="3"/>
          <c:order val="3"/>
          <c:tx>
            <c:strRef>
              <c:f>List1!$P$1</c:f>
              <c:strCache>
                <c:ptCount val="1"/>
                <c:pt idx="0">
                  <c:v>UGS = 2,46 V</c:v>
                </c:pt>
              </c:strCache>
            </c:strRef>
          </c:tx>
          <c:xVal>
            <c:numRef>
              <c:f>List1!$Q$3:$Q$17</c:f>
              <c:numCache>
                <c:formatCode>0.00</c:formatCode>
                <c:ptCount val="15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0.28999999999999998</c:v>
                </c:pt>
                <c:pt idx="6">
                  <c:v>0.33</c:v>
                </c:pt>
                <c:pt idx="7">
                  <c:v>0.38</c:v>
                </c:pt>
                <c:pt idx="8">
                  <c:v>0.44</c:v>
                </c:pt>
                <c:pt idx="9">
                  <c:v>0.52</c:v>
                </c:pt>
                <c:pt idx="10">
                  <c:v>0.68</c:v>
                </c:pt>
                <c:pt idx="11">
                  <c:v>0.83</c:v>
                </c:pt>
                <c:pt idx="12">
                  <c:v>0.95</c:v>
                </c:pt>
                <c:pt idx="13">
                  <c:v>1.21</c:v>
                </c:pt>
                <c:pt idx="14">
                  <c:v>1.61</c:v>
                </c:pt>
              </c:numCache>
            </c:numRef>
          </c:xVal>
          <c:yVal>
            <c:numRef>
              <c:f>List1!$R$3:$R$17</c:f>
              <c:numCache>
                <c:formatCode>0.00</c:formatCode>
                <c:ptCount val="15"/>
                <c:pt idx="0" formatCode="0.000">
                  <c:v>-3.0000000000000001E-3</c:v>
                </c:pt>
                <c:pt idx="1">
                  <c:v>1.9</c:v>
                </c:pt>
                <c:pt idx="2">
                  <c:v>7.5</c:v>
                </c:pt>
                <c:pt idx="3">
                  <c:v>9.14</c:v>
                </c:pt>
                <c:pt idx="4">
                  <c:v>9.91</c:v>
                </c:pt>
                <c:pt idx="5">
                  <c:v>11.16</c:v>
                </c:pt>
                <c:pt idx="6">
                  <c:v>11.39</c:v>
                </c:pt>
                <c:pt idx="7">
                  <c:v>11.62</c:v>
                </c:pt>
                <c:pt idx="8">
                  <c:v>11.8</c:v>
                </c:pt>
                <c:pt idx="9">
                  <c:v>11.95</c:v>
                </c:pt>
                <c:pt idx="10">
                  <c:v>12.15</c:v>
                </c:pt>
                <c:pt idx="11">
                  <c:v>12.3</c:v>
                </c:pt>
                <c:pt idx="12">
                  <c:v>12.4</c:v>
                </c:pt>
                <c:pt idx="13">
                  <c:v>12.56</c:v>
                </c:pt>
                <c:pt idx="14">
                  <c:v>12.84</c:v>
                </c:pt>
              </c:numCache>
            </c:numRef>
          </c:yVal>
        </c:ser>
        <c:axId val="56014336"/>
        <c:axId val="56016256"/>
      </c:scatterChart>
      <c:valAx>
        <c:axId val="56014336"/>
        <c:scaling>
          <c:orientation val="minMax"/>
          <c:max val="1.6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cs-CZ" sz="1200" b="1" i="0" baseline="0"/>
                  <a:t>U</a:t>
                </a:r>
                <a:r>
                  <a:rPr lang="cs-CZ" sz="1200" b="1" i="0" baseline="-25000"/>
                  <a:t>DS</a:t>
                </a:r>
                <a:r>
                  <a:rPr lang="cs-CZ" sz="1200" b="1" i="0" baseline="0"/>
                  <a:t> [V]</a:t>
                </a:r>
                <a:endParaRPr lang="cs-CZ" sz="1200"/>
              </a:p>
            </c:rich>
          </c:tx>
          <c:layout/>
        </c:title>
        <c:numFmt formatCode="0.00" sourceLinked="1"/>
        <c:tickLblPos val="nextTo"/>
        <c:crossAx val="56016256"/>
        <c:crosses val="autoZero"/>
        <c:crossBetween val="midCat"/>
      </c:valAx>
      <c:valAx>
        <c:axId val="560162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cs-CZ" sz="1200" b="1" i="0" baseline="0"/>
                  <a:t>I</a:t>
                </a:r>
                <a:r>
                  <a:rPr lang="cs-CZ" sz="1200" b="1" i="0" baseline="-25000"/>
                  <a:t>D</a:t>
                </a:r>
                <a:r>
                  <a:rPr lang="en-US" sz="1200" b="1" i="0" baseline="0"/>
                  <a:t> [</a:t>
                </a:r>
                <a:r>
                  <a:rPr lang="cs-CZ" sz="1200" b="1" i="0" baseline="0"/>
                  <a:t>mA]</a:t>
                </a:r>
                <a:endParaRPr lang="en-US" sz="1200" b="1" i="0" baseline="0"/>
              </a:p>
            </c:rich>
          </c:tx>
          <c:layout/>
        </c:title>
        <c:numFmt formatCode="General" sourceLinked="1"/>
        <c:tickLblPos val="nextTo"/>
        <c:crossAx val="56014336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5"/>
          <c:order val="6"/>
          <c:tx>
            <c:strRef>
              <c:f>List1!$Q$49</c:f>
              <c:strCache>
                <c:ptCount val="1"/>
                <c:pt idx="0">
                  <c:v>Ptot = 300mW</c:v>
                </c:pt>
              </c:strCache>
            </c:strRef>
          </c:tx>
          <c:marker>
            <c:symbol val="none"/>
          </c:marker>
          <c:xVal>
            <c:numRef>
              <c:f>List1!$Q$50:$Q$85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List1!$R$50:$R$85</c:f>
              <c:numCache>
                <c:formatCode>General</c:formatCode>
                <c:ptCount val="36"/>
                <c:pt idx="0">
                  <c:v>99999999</c:v>
                </c:pt>
                <c:pt idx="1">
                  <c:v>300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  <c:pt idx="5">
                  <c:v>60</c:v>
                </c:pt>
                <c:pt idx="6">
                  <c:v>50</c:v>
                </c:pt>
                <c:pt idx="7">
                  <c:v>42.857142857142854</c:v>
                </c:pt>
                <c:pt idx="8">
                  <c:v>37.5</c:v>
                </c:pt>
                <c:pt idx="9">
                  <c:v>33.333333333333336</c:v>
                </c:pt>
                <c:pt idx="10">
                  <c:v>30</c:v>
                </c:pt>
                <c:pt idx="11">
                  <c:v>27.272727272727273</c:v>
                </c:pt>
                <c:pt idx="12">
                  <c:v>25</c:v>
                </c:pt>
                <c:pt idx="13">
                  <c:v>23.076923076923077</c:v>
                </c:pt>
                <c:pt idx="14">
                  <c:v>21.428571428571427</c:v>
                </c:pt>
                <c:pt idx="15">
                  <c:v>20</c:v>
                </c:pt>
                <c:pt idx="16">
                  <c:v>18.75</c:v>
                </c:pt>
                <c:pt idx="17">
                  <c:v>17.647058823529413</c:v>
                </c:pt>
                <c:pt idx="18">
                  <c:v>16.666666666666668</c:v>
                </c:pt>
                <c:pt idx="19">
                  <c:v>15.789473684210526</c:v>
                </c:pt>
                <c:pt idx="20">
                  <c:v>15</c:v>
                </c:pt>
                <c:pt idx="21">
                  <c:v>14.285714285714286</c:v>
                </c:pt>
                <c:pt idx="22">
                  <c:v>13.636363636363637</c:v>
                </c:pt>
                <c:pt idx="23">
                  <c:v>13.043478260869565</c:v>
                </c:pt>
                <c:pt idx="24">
                  <c:v>12.5</c:v>
                </c:pt>
                <c:pt idx="25">
                  <c:v>12</c:v>
                </c:pt>
                <c:pt idx="26">
                  <c:v>11.538461538461538</c:v>
                </c:pt>
                <c:pt idx="27">
                  <c:v>11.111111111111111</c:v>
                </c:pt>
                <c:pt idx="28">
                  <c:v>10.714285714285714</c:v>
                </c:pt>
                <c:pt idx="29">
                  <c:v>10.344827586206897</c:v>
                </c:pt>
                <c:pt idx="30">
                  <c:v>10</c:v>
                </c:pt>
                <c:pt idx="31">
                  <c:v>9.67741935483871</c:v>
                </c:pt>
                <c:pt idx="32">
                  <c:v>9.375</c:v>
                </c:pt>
                <c:pt idx="33">
                  <c:v>9.0909090909090917</c:v>
                </c:pt>
                <c:pt idx="34">
                  <c:v>8.8235294117647065</c:v>
                </c:pt>
                <c:pt idx="35">
                  <c:v>8.5714285714285712</c:v>
                </c:pt>
              </c:numCache>
            </c:numRef>
          </c:yVal>
          <c:smooth val="1"/>
        </c:ser>
        <c:axId val="115045504"/>
        <c:axId val="115047424"/>
      </c:scatterChart>
      <c:scatterChart>
        <c:scatterStyle val="lineMarker"/>
        <c:ser>
          <c:idx val="0"/>
          <c:order val="0"/>
          <c:tx>
            <c:strRef>
              <c:f>List1!$A$1</c:f>
              <c:strCache>
                <c:ptCount val="1"/>
                <c:pt idx="0">
                  <c:v>UGS = 0 V</c:v>
                </c:pt>
              </c:strCache>
            </c:strRef>
          </c:tx>
          <c:xVal>
            <c:numRef>
              <c:f>List1!$A$3:$A$25</c:f>
              <c:numCache>
                <c:formatCode>0.00;[Red]0.00</c:formatCode>
                <c:ptCount val="23"/>
                <c:pt idx="0">
                  <c:v>0</c:v>
                </c:pt>
                <c:pt idx="1">
                  <c:v>0.19</c:v>
                </c:pt>
                <c:pt idx="2">
                  <c:v>0.37</c:v>
                </c:pt>
                <c:pt idx="3">
                  <c:v>0.55000000000000004</c:v>
                </c:pt>
                <c:pt idx="4">
                  <c:v>0.7</c:v>
                </c:pt>
                <c:pt idx="5">
                  <c:v>0.93</c:v>
                </c:pt>
                <c:pt idx="6">
                  <c:v>1.1000000000000001</c:v>
                </c:pt>
                <c:pt idx="7">
                  <c:v>1.3</c:v>
                </c:pt>
                <c:pt idx="8">
                  <c:v>1.94</c:v>
                </c:pt>
                <c:pt idx="9">
                  <c:v>2.35</c:v>
                </c:pt>
                <c:pt idx="10">
                  <c:v>2.7</c:v>
                </c:pt>
                <c:pt idx="11">
                  <c:v>2.97</c:v>
                </c:pt>
                <c:pt idx="12">
                  <c:v>3.39</c:v>
                </c:pt>
                <c:pt idx="13">
                  <c:v>3.57</c:v>
                </c:pt>
                <c:pt idx="14">
                  <c:v>4.1900000000000004</c:v>
                </c:pt>
                <c:pt idx="15">
                  <c:v>4.4800000000000004</c:v>
                </c:pt>
                <c:pt idx="16">
                  <c:v>5.0999999999999996</c:v>
                </c:pt>
                <c:pt idx="17">
                  <c:v>6</c:v>
                </c:pt>
                <c:pt idx="18">
                  <c:v>6.69</c:v>
                </c:pt>
                <c:pt idx="19">
                  <c:v>7.2</c:v>
                </c:pt>
                <c:pt idx="20">
                  <c:v>8.58</c:v>
                </c:pt>
                <c:pt idx="21">
                  <c:v>9.1</c:v>
                </c:pt>
                <c:pt idx="22">
                  <c:v>10</c:v>
                </c:pt>
              </c:numCache>
            </c:numRef>
          </c:xVal>
          <c:yVal>
            <c:numRef>
              <c:f>List1!$B$3:$B$25</c:f>
              <c:numCache>
                <c:formatCode>0.00;[Red]0.00</c:formatCode>
                <c:ptCount val="23"/>
                <c:pt idx="0">
                  <c:v>0</c:v>
                </c:pt>
                <c:pt idx="1">
                  <c:v>0.16</c:v>
                </c:pt>
                <c:pt idx="2">
                  <c:v>0.28999999999999998</c:v>
                </c:pt>
                <c:pt idx="3">
                  <c:v>0.42</c:v>
                </c:pt>
                <c:pt idx="4">
                  <c:v>0.51</c:v>
                </c:pt>
                <c:pt idx="5">
                  <c:v>0.65</c:v>
                </c:pt>
                <c:pt idx="6">
                  <c:v>0.75</c:v>
                </c:pt>
                <c:pt idx="7">
                  <c:v>0.86</c:v>
                </c:pt>
                <c:pt idx="8">
                  <c:v>1.1399999999999999</c:v>
                </c:pt>
                <c:pt idx="9">
                  <c:v>1.28</c:v>
                </c:pt>
                <c:pt idx="10">
                  <c:v>1.38</c:v>
                </c:pt>
                <c:pt idx="11">
                  <c:v>1.45</c:v>
                </c:pt>
                <c:pt idx="12">
                  <c:v>1.53</c:v>
                </c:pt>
                <c:pt idx="13">
                  <c:v>1.56</c:v>
                </c:pt>
                <c:pt idx="14">
                  <c:v>1.64</c:v>
                </c:pt>
                <c:pt idx="15">
                  <c:v>1.67</c:v>
                </c:pt>
                <c:pt idx="16">
                  <c:v>1.7</c:v>
                </c:pt>
                <c:pt idx="17">
                  <c:v>1.73</c:v>
                </c:pt>
                <c:pt idx="18">
                  <c:v>1.75</c:v>
                </c:pt>
                <c:pt idx="19">
                  <c:v>1.76</c:v>
                </c:pt>
                <c:pt idx="20">
                  <c:v>1.77</c:v>
                </c:pt>
                <c:pt idx="21">
                  <c:v>1.78</c:v>
                </c:pt>
                <c:pt idx="22">
                  <c:v>1.78</c:v>
                </c:pt>
              </c:numCache>
            </c:numRef>
          </c:yVal>
        </c:ser>
        <c:ser>
          <c:idx val="2"/>
          <c:order val="1"/>
          <c:tx>
            <c:strRef>
              <c:f>List1!$C$1</c:f>
              <c:strCache>
                <c:ptCount val="1"/>
                <c:pt idx="0">
                  <c:v>UGS = -3,53 V</c:v>
                </c:pt>
              </c:strCache>
            </c:strRef>
          </c:tx>
          <c:xVal>
            <c:numRef>
              <c:f>List1!$C$3:$C$16</c:f>
              <c:numCache>
                <c:formatCode>0.00;[Red]0.00</c:formatCode>
                <c:ptCount val="14"/>
                <c:pt idx="0">
                  <c:v>0</c:v>
                </c:pt>
                <c:pt idx="1">
                  <c:v>0.24</c:v>
                </c:pt>
                <c:pt idx="2">
                  <c:v>0.49</c:v>
                </c:pt>
                <c:pt idx="3">
                  <c:v>0.7</c:v>
                </c:pt>
                <c:pt idx="4">
                  <c:v>1.1000000000000001</c:v>
                </c:pt>
                <c:pt idx="5">
                  <c:v>1.42</c:v>
                </c:pt>
                <c:pt idx="6">
                  <c:v>1.79</c:v>
                </c:pt>
                <c:pt idx="7">
                  <c:v>2.2000000000000002</c:v>
                </c:pt>
                <c:pt idx="8">
                  <c:v>2.6</c:v>
                </c:pt>
                <c:pt idx="9">
                  <c:v>3.08</c:v>
                </c:pt>
                <c:pt idx="10">
                  <c:v>3.5</c:v>
                </c:pt>
                <c:pt idx="11">
                  <c:v>4</c:v>
                </c:pt>
                <c:pt idx="12">
                  <c:v>4.41</c:v>
                </c:pt>
                <c:pt idx="13">
                  <c:v>5</c:v>
                </c:pt>
              </c:numCache>
            </c:numRef>
          </c:xVal>
          <c:yVal>
            <c:numRef>
              <c:f>List1!$D$3:$D$16</c:f>
              <c:numCache>
                <c:formatCode>0.00;[Red]0.00</c:formatCode>
                <c:ptCount val="14"/>
                <c:pt idx="0">
                  <c:v>0</c:v>
                </c:pt>
                <c:pt idx="1">
                  <c:v>0.13</c:v>
                </c:pt>
                <c:pt idx="2">
                  <c:v>0.25</c:v>
                </c:pt>
                <c:pt idx="3">
                  <c:v>0.33</c:v>
                </c:pt>
                <c:pt idx="4">
                  <c:v>0.47</c:v>
                </c:pt>
                <c:pt idx="5">
                  <c:v>0.55000000000000004</c:v>
                </c:pt>
                <c:pt idx="6">
                  <c:v>0.63</c:v>
                </c:pt>
                <c:pt idx="7">
                  <c:v>0.69</c:v>
                </c:pt>
                <c:pt idx="8">
                  <c:v>0.73</c:v>
                </c:pt>
                <c:pt idx="9">
                  <c:v>0.75</c:v>
                </c:pt>
                <c:pt idx="10">
                  <c:v>0.77</c:v>
                </c:pt>
                <c:pt idx="11">
                  <c:v>0.78</c:v>
                </c:pt>
                <c:pt idx="12">
                  <c:v>0.78</c:v>
                </c:pt>
                <c:pt idx="13">
                  <c:v>0.79</c:v>
                </c:pt>
              </c:numCache>
            </c:numRef>
          </c:yVal>
        </c:ser>
        <c:ser>
          <c:idx val="4"/>
          <c:order val="2"/>
          <c:tx>
            <c:strRef>
              <c:f>List1!$E$1</c:f>
              <c:strCache>
                <c:ptCount val="1"/>
                <c:pt idx="0">
                  <c:v>UGS = 3,53 V</c:v>
                </c:pt>
              </c:strCache>
            </c:strRef>
          </c:tx>
          <c:xVal>
            <c:numRef>
              <c:f>List1!$E$3:$E$24</c:f>
              <c:numCache>
                <c:formatCode>0.00;[Red]0.00</c:formatCode>
                <c:ptCount val="22"/>
                <c:pt idx="0">
                  <c:v>0</c:v>
                </c:pt>
                <c:pt idx="1">
                  <c:v>0.32</c:v>
                </c:pt>
                <c:pt idx="2">
                  <c:v>0.63</c:v>
                </c:pt>
                <c:pt idx="3">
                  <c:v>0.89</c:v>
                </c:pt>
                <c:pt idx="4">
                  <c:v>1.41</c:v>
                </c:pt>
                <c:pt idx="5">
                  <c:v>1.71</c:v>
                </c:pt>
                <c:pt idx="6">
                  <c:v>2.3199999999999998</c:v>
                </c:pt>
                <c:pt idx="7">
                  <c:v>2.42</c:v>
                </c:pt>
                <c:pt idx="8">
                  <c:v>3</c:v>
                </c:pt>
                <c:pt idx="9">
                  <c:v>3.5</c:v>
                </c:pt>
                <c:pt idx="10">
                  <c:v>4.2</c:v>
                </c:pt>
                <c:pt idx="11">
                  <c:v>4.8</c:v>
                </c:pt>
                <c:pt idx="12">
                  <c:v>5.18</c:v>
                </c:pt>
                <c:pt idx="13">
                  <c:v>5.8</c:v>
                </c:pt>
                <c:pt idx="14">
                  <c:v>6.2</c:v>
                </c:pt>
                <c:pt idx="15">
                  <c:v>6.8</c:v>
                </c:pt>
                <c:pt idx="16">
                  <c:v>7.42</c:v>
                </c:pt>
                <c:pt idx="17">
                  <c:v>8.02</c:v>
                </c:pt>
                <c:pt idx="18">
                  <c:v>8.36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</c:numCache>
            </c:numRef>
          </c:xVal>
          <c:yVal>
            <c:numRef>
              <c:f>List1!$F$3:$F$24</c:f>
              <c:numCache>
                <c:formatCode>0.00;[Red]0.00</c:formatCode>
                <c:ptCount val="22"/>
                <c:pt idx="0">
                  <c:v>0</c:v>
                </c:pt>
                <c:pt idx="1">
                  <c:v>0.34</c:v>
                </c:pt>
                <c:pt idx="2">
                  <c:v>0.63</c:v>
                </c:pt>
                <c:pt idx="3">
                  <c:v>0.85</c:v>
                </c:pt>
                <c:pt idx="4">
                  <c:v>1.25</c:v>
                </c:pt>
                <c:pt idx="5">
                  <c:v>1.46</c:v>
                </c:pt>
                <c:pt idx="6">
                  <c:v>1.82</c:v>
                </c:pt>
                <c:pt idx="7">
                  <c:v>1.89</c:v>
                </c:pt>
                <c:pt idx="8">
                  <c:v>2.16</c:v>
                </c:pt>
                <c:pt idx="9">
                  <c:v>2.38</c:v>
                </c:pt>
                <c:pt idx="10">
                  <c:v>2.6</c:v>
                </c:pt>
                <c:pt idx="11">
                  <c:v>2.75</c:v>
                </c:pt>
                <c:pt idx="12">
                  <c:v>2.83</c:v>
                </c:pt>
                <c:pt idx="13">
                  <c:v>2.92</c:v>
                </c:pt>
                <c:pt idx="14">
                  <c:v>2.97</c:v>
                </c:pt>
                <c:pt idx="15">
                  <c:v>3.02</c:v>
                </c:pt>
                <c:pt idx="16">
                  <c:v>3.06</c:v>
                </c:pt>
                <c:pt idx="17">
                  <c:v>3.08</c:v>
                </c:pt>
                <c:pt idx="18">
                  <c:v>3.1</c:v>
                </c:pt>
                <c:pt idx="19">
                  <c:v>3.11</c:v>
                </c:pt>
                <c:pt idx="20">
                  <c:v>3.12</c:v>
                </c:pt>
                <c:pt idx="21">
                  <c:v>3.13</c:v>
                </c:pt>
              </c:numCache>
            </c:numRef>
          </c:yVal>
        </c:ser>
        <c:ser>
          <c:idx val="6"/>
          <c:order val="3"/>
          <c:tx>
            <c:strRef>
              <c:f>List1!$G$1</c:f>
              <c:strCache>
                <c:ptCount val="1"/>
                <c:pt idx="0">
                  <c:v>UGS = 7,06 V</c:v>
                </c:pt>
              </c:strCache>
            </c:strRef>
          </c:tx>
          <c:xVal>
            <c:numRef>
              <c:f>List1!$G$3:$G$24</c:f>
              <c:numCache>
                <c:formatCode>0.00;[Red]0.00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1.7</c:v>
                </c:pt>
                <c:pt idx="5">
                  <c:v>2.2000000000000002</c:v>
                </c:pt>
                <c:pt idx="6">
                  <c:v>2.83</c:v>
                </c:pt>
                <c:pt idx="7">
                  <c:v>3.67</c:v>
                </c:pt>
                <c:pt idx="8">
                  <c:v>4.0599999999999996</c:v>
                </c:pt>
                <c:pt idx="9">
                  <c:v>4.5</c:v>
                </c:pt>
                <c:pt idx="10">
                  <c:v>5.04</c:v>
                </c:pt>
                <c:pt idx="11">
                  <c:v>5.76</c:v>
                </c:pt>
                <c:pt idx="12">
                  <c:v>6.34</c:v>
                </c:pt>
                <c:pt idx="13">
                  <c:v>7.09</c:v>
                </c:pt>
                <c:pt idx="14">
                  <c:v>7.84</c:v>
                </c:pt>
                <c:pt idx="15">
                  <c:v>8.84</c:v>
                </c:pt>
                <c:pt idx="16">
                  <c:v>9.6300000000000008</c:v>
                </c:pt>
                <c:pt idx="17">
                  <c:v>10</c:v>
                </c:pt>
                <c:pt idx="18">
                  <c:v>11</c:v>
                </c:pt>
                <c:pt idx="19">
                  <c:v>11.64</c:v>
                </c:pt>
                <c:pt idx="20">
                  <c:v>12.32</c:v>
                </c:pt>
                <c:pt idx="21">
                  <c:v>13</c:v>
                </c:pt>
              </c:numCache>
            </c:numRef>
          </c:xVal>
          <c:yVal>
            <c:numRef>
              <c:f>List1!$H$3:$H$24</c:f>
              <c:numCache>
                <c:formatCode>0.00;[Red]0.00</c:formatCode>
                <c:ptCount val="22"/>
                <c:pt idx="0">
                  <c:v>0</c:v>
                </c:pt>
                <c:pt idx="1">
                  <c:v>0.64</c:v>
                </c:pt>
                <c:pt idx="2">
                  <c:v>1.17</c:v>
                </c:pt>
                <c:pt idx="3">
                  <c:v>1.42</c:v>
                </c:pt>
                <c:pt idx="4">
                  <c:v>1.85</c:v>
                </c:pt>
                <c:pt idx="5">
                  <c:v>2.27</c:v>
                </c:pt>
                <c:pt idx="6">
                  <c:v>2.73</c:v>
                </c:pt>
                <c:pt idx="7">
                  <c:v>3.27</c:v>
                </c:pt>
                <c:pt idx="8">
                  <c:v>3.47</c:v>
                </c:pt>
                <c:pt idx="9">
                  <c:v>3.7</c:v>
                </c:pt>
                <c:pt idx="10">
                  <c:v>3.92</c:v>
                </c:pt>
                <c:pt idx="11">
                  <c:v>4.18</c:v>
                </c:pt>
                <c:pt idx="12">
                  <c:v>4.3600000000000003</c:v>
                </c:pt>
                <c:pt idx="13">
                  <c:v>4.51</c:v>
                </c:pt>
                <c:pt idx="14">
                  <c:v>4.63</c:v>
                </c:pt>
                <c:pt idx="15">
                  <c:v>4.74</c:v>
                </c:pt>
                <c:pt idx="16">
                  <c:v>4.79</c:v>
                </c:pt>
                <c:pt idx="17">
                  <c:v>4.82</c:v>
                </c:pt>
                <c:pt idx="18">
                  <c:v>4.8600000000000003</c:v>
                </c:pt>
                <c:pt idx="19">
                  <c:v>4.87</c:v>
                </c:pt>
                <c:pt idx="20">
                  <c:v>4.8899999999999997</c:v>
                </c:pt>
                <c:pt idx="21">
                  <c:v>4.9000000000000004</c:v>
                </c:pt>
              </c:numCache>
            </c:numRef>
          </c:yVal>
        </c:ser>
        <c:ser>
          <c:idx val="1"/>
          <c:order val="4"/>
          <c:tx>
            <c:strRef>
              <c:f>List1!$Q$42</c:f>
              <c:strCache>
                <c:ptCount val="1"/>
                <c:pt idx="0">
                  <c:v>Id = 30 mA</c:v>
                </c:pt>
              </c:strCache>
            </c:strRef>
          </c:tx>
          <c:xVal>
            <c:numRef>
              <c:f>List1!$Q$43:$R$43</c:f>
              <c:numCache>
                <c:formatCode>General</c:formatCode>
                <c:ptCount val="2"/>
                <c:pt idx="0">
                  <c:v>-1</c:v>
                </c:pt>
                <c:pt idx="1">
                  <c:v>36</c:v>
                </c:pt>
              </c:numCache>
            </c:numRef>
          </c:xVal>
          <c:yVal>
            <c:numRef>
              <c:f>List1!$Q$44:$R$44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</c:ser>
        <c:ser>
          <c:idx val="3"/>
          <c:order val="5"/>
          <c:tx>
            <c:strRef>
              <c:f>List1!$Q$46</c:f>
              <c:strCache>
                <c:ptCount val="1"/>
                <c:pt idx="0">
                  <c:v>Uds = 30 V</c:v>
                </c:pt>
              </c:strCache>
            </c:strRef>
          </c:tx>
          <c:xVal>
            <c:numRef>
              <c:f>List1!$Q$48:$R$48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List1!$Q$47:$R$47</c:f>
              <c:numCache>
                <c:formatCode>General</c:formatCode>
                <c:ptCount val="2"/>
                <c:pt idx="0">
                  <c:v>-1</c:v>
                </c:pt>
                <c:pt idx="1">
                  <c:v>36</c:v>
                </c:pt>
              </c:numCache>
            </c:numRef>
          </c:yVal>
        </c:ser>
        <c:axId val="115045504"/>
        <c:axId val="115047424"/>
      </c:scatterChart>
      <c:valAx>
        <c:axId val="115045504"/>
        <c:scaling>
          <c:orientation val="minMax"/>
          <c:max val="3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cs-CZ" sz="1200"/>
                  <a:t>U</a:t>
                </a:r>
                <a:r>
                  <a:rPr lang="cs-CZ" sz="1200" baseline="-25000"/>
                  <a:t>DS</a:t>
                </a:r>
                <a:r>
                  <a:rPr lang="cs-CZ" sz="1200"/>
                  <a:t> [V]</a:t>
                </a:r>
              </a:p>
            </c:rich>
          </c:tx>
          <c:layout/>
        </c:title>
        <c:numFmt formatCode="General" sourceLinked="1"/>
        <c:tickLblPos val="nextTo"/>
        <c:crossAx val="115047424"/>
        <c:crosses val="autoZero"/>
        <c:crossBetween val="midCat"/>
      </c:valAx>
      <c:valAx>
        <c:axId val="115047424"/>
        <c:scaling>
          <c:orientation val="minMax"/>
          <c:max val="3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cs-CZ" sz="1200"/>
                  <a:t>I</a:t>
                </a:r>
                <a:r>
                  <a:rPr lang="cs-CZ" sz="1200" baseline="-25000"/>
                  <a:t>D</a:t>
                </a:r>
                <a:r>
                  <a:rPr lang="en-US" sz="1200"/>
                  <a:t> [</a:t>
                </a:r>
                <a:r>
                  <a:rPr lang="cs-CZ" sz="1200"/>
                  <a:t>mA]</a:t>
                </a:r>
                <a:endParaRPr lang="en-US" sz="1200"/>
              </a:p>
            </c:rich>
          </c:tx>
          <c:layout/>
        </c:title>
        <c:numFmt formatCode="0.0;[Red]0.0" sourceLinked="0"/>
        <c:tickLblPos val="nextTo"/>
        <c:crossAx val="1150455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6"/>
          <c:order val="6"/>
          <c:tx>
            <c:strRef>
              <c:f>List1!$S$49</c:f>
              <c:strCache>
                <c:ptCount val="1"/>
                <c:pt idx="0">
                  <c:v>Ptot = 350mW</c:v>
                </c:pt>
              </c:strCache>
            </c:strRef>
          </c:tx>
          <c:marker>
            <c:symbol val="none"/>
          </c:marker>
          <c:xVal>
            <c:numRef>
              <c:f>List1!$S$50:$S$110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List1!$T$50:$T$110</c:f>
              <c:numCache>
                <c:formatCode>General</c:formatCode>
                <c:ptCount val="61"/>
                <c:pt idx="0">
                  <c:v>99999999</c:v>
                </c:pt>
                <c:pt idx="1">
                  <c:v>350</c:v>
                </c:pt>
                <c:pt idx="2">
                  <c:v>175</c:v>
                </c:pt>
                <c:pt idx="3">
                  <c:v>116.66666666666667</c:v>
                </c:pt>
                <c:pt idx="4">
                  <c:v>87.5</c:v>
                </c:pt>
                <c:pt idx="5">
                  <c:v>70</c:v>
                </c:pt>
                <c:pt idx="6">
                  <c:v>58.333333333333336</c:v>
                </c:pt>
                <c:pt idx="7">
                  <c:v>50</c:v>
                </c:pt>
                <c:pt idx="8">
                  <c:v>43.75</c:v>
                </c:pt>
                <c:pt idx="9">
                  <c:v>38.888888888888886</c:v>
                </c:pt>
                <c:pt idx="10">
                  <c:v>35</c:v>
                </c:pt>
                <c:pt idx="11">
                  <c:v>31.818181818181817</c:v>
                </c:pt>
                <c:pt idx="12">
                  <c:v>29.166666666666668</c:v>
                </c:pt>
                <c:pt idx="13">
                  <c:v>26.923076923076923</c:v>
                </c:pt>
                <c:pt idx="14">
                  <c:v>25</c:v>
                </c:pt>
                <c:pt idx="15">
                  <c:v>23.333333333333332</c:v>
                </c:pt>
                <c:pt idx="16">
                  <c:v>21.875</c:v>
                </c:pt>
                <c:pt idx="17">
                  <c:v>20.588235294117649</c:v>
                </c:pt>
                <c:pt idx="18">
                  <c:v>19.444444444444443</c:v>
                </c:pt>
                <c:pt idx="19">
                  <c:v>18.421052631578949</c:v>
                </c:pt>
                <c:pt idx="20">
                  <c:v>17.5</c:v>
                </c:pt>
                <c:pt idx="21">
                  <c:v>16.666666666666668</c:v>
                </c:pt>
                <c:pt idx="22">
                  <c:v>15.909090909090908</c:v>
                </c:pt>
                <c:pt idx="23">
                  <c:v>15.217391304347826</c:v>
                </c:pt>
                <c:pt idx="24">
                  <c:v>14.583333333333334</c:v>
                </c:pt>
                <c:pt idx="25">
                  <c:v>14</c:v>
                </c:pt>
                <c:pt idx="26">
                  <c:v>13.461538461538462</c:v>
                </c:pt>
                <c:pt idx="27">
                  <c:v>12.962962962962964</c:v>
                </c:pt>
                <c:pt idx="28">
                  <c:v>12.5</c:v>
                </c:pt>
                <c:pt idx="29">
                  <c:v>12.068965517241379</c:v>
                </c:pt>
                <c:pt idx="30">
                  <c:v>11.666666666666666</c:v>
                </c:pt>
                <c:pt idx="31">
                  <c:v>11.290322580645162</c:v>
                </c:pt>
                <c:pt idx="32">
                  <c:v>10.9375</c:v>
                </c:pt>
                <c:pt idx="33">
                  <c:v>10.606060606060606</c:v>
                </c:pt>
                <c:pt idx="34">
                  <c:v>10.294117647058824</c:v>
                </c:pt>
                <c:pt idx="35">
                  <c:v>10</c:v>
                </c:pt>
                <c:pt idx="36">
                  <c:v>9.7222222222222214</c:v>
                </c:pt>
                <c:pt idx="37">
                  <c:v>9.4594594594594597</c:v>
                </c:pt>
                <c:pt idx="38">
                  <c:v>9.2105263157894743</c:v>
                </c:pt>
                <c:pt idx="39">
                  <c:v>8.9743589743589745</c:v>
                </c:pt>
                <c:pt idx="40">
                  <c:v>8.75</c:v>
                </c:pt>
                <c:pt idx="41">
                  <c:v>8.536585365853659</c:v>
                </c:pt>
                <c:pt idx="42">
                  <c:v>8.3333333333333339</c:v>
                </c:pt>
                <c:pt idx="43">
                  <c:v>8.1395348837209305</c:v>
                </c:pt>
                <c:pt idx="44">
                  <c:v>7.9545454545454541</c:v>
                </c:pt>
                <c:pt idx="45">
                  <c:v>7.7777777777777777</c:v>
                </c:pt>
                <c:pt idx="46">
                  <c:v>7.6086956521739131</c:v>
                </c:pt>
                <c:pt idx="47">
                  <c:v>7.4468085106382977</c:v>
                </c:pt>
                <c:pt idx="48">
                  <c:v>7.291666666666667</c:v>
                </c:pt>
                <c:pt idx="49">
                  <c:v>7.1428571428571432</c:v>
                </c:pt>
                <c:pt idx="50">
                  <c:v>7</c:v>
                </c:pt>
                <c:pt idx="51">
                  <c:v>6.8627450980392153</c:v>
                </c:pt>
                <c:pt idx="52">
                  <c:v>6.7307692307692308</c:v>
                </c:pt>
                <c:pt idx="53">
                  <c:v>6.6037735849056602</c:v>
                </c:pt>
                <c:pt idx="54">
                  <c:v>6.4814814814814818</c:v>
                </c:pt>
                <c:pt idx="55">
                  <c:v>6.3636363636363633</c:v>
                </c:pt>
                <c:pt idx="56">
                  <c:v>6.25</c:v>
                </c:pt>
                <c:pt idx="57">
                  <c:v>6.1403508771929829</c:v>
                </c:pt>
                <c:pt idx="58">
                  <c:v>6.0344827586206895</c:v>
                </c:pt>
                <c:pt idx="59">
                  <c:v>5.9322033898305087</c:v>
                </c:pt>
                <c:pt idx="60">
                  <c:v>5.833333333333333</c:v>
                </c:pt>
              </c:numCache>
            </c:numRef>
          </c:yVal>
          <c:smooth val="1"/>
        </c:ser>
        <c:axId val="91675648"/>
        <c:axId val="91735168"/>
      </c:scatterChart>
      <c:scatterChart>
        <c:scatterStyle val="lineMarker"/>
        <c:ser>
          <c:idx val="0"/>
          <c:order val="0"/>
          <c:tx>
            <c:strRef>
              <c:f>List1!$J$1</c:f>
              <c:strCache>
                <c:ptCount val="1"/>
                <c:pt idx="0">
                  <c:v>UGS = 1,75 V</c:v>
                </c:pt>
              </c:strCache>
            </c:strRef>
          </c:tx>
          <c:xVal>
            <c:numRef>
              <c:f>List1!$I$3:$I$13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0.22</c:v>
                </c:pt>
                <c:pt idx="4">
                  <c:v>0.28000000000000003</c:v>
                </c:pt>
                <c:pt idx="5">
                  <c:v>0.4</c:v>
                </c:pt>
                <c:pt idx="6">
                  <c:v>0.44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0.84</c:v>
                </c:pt>
              </c:numCache>
            </c:numRef>
          </c:xVal>
          <c:yVal>
            <c:numRef>
              <c:f>List1!$K$3:$K$13</c:f>
              <c:numCache>
                <c:formatCode>General</c:formatCode>
                <c:ptCount val="11"/>
                <c:pt idx="0">
                  <c:v>-1E-3</c:v>
                </c:pt>
                <c:pt idx="1">
                  <c:v>6.6E-3</c:v>
                </c:pt>
                <c:pt idx="2">
                  <c:v>6.9000000000000008E-3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7.0999999999999995E-3</c:v>
                </c:pt>
                <c:pt idx="6">
                  <c:v>7.0999999999999995E-3</c:v>
                </c:pt>
                <c:pt idx="7">
                  <c:v>7.2000000000000007E-3</c:v>
                </c:pt>
                <c:pt idx="8">
                  <c:v>7.2000000000000007E-3</c:v>
                </c:pt>
                <c:pt idx="9">
                  <c:v>7.3000000000000001E-3</c:v>
                </c:pt>
                <c:pt idx="10">
                  <c:v>7.3000000000000001E-3</c:v>
                </c:pt>
              </c:numCache>
            </c:numRef>
          </c:yVal>
        </c:ser>
        <c:ser>
          <c:idx val="1"/>
          <c:order val="1"/>
          <c:tx>
            <c:strRef>
              <c:f>List1!$L$1</c:f>
              <c:strCache>
                <c:ptCount val="1"/>
                <c:pt idx="0">
                  <c:v>UGS = 2,11 V</c:v>
                </c:pt>
              </c:strCache>
            </c:strRef>
          </c:tx>
          <c:xVal>
            <c:numRef>
              <c:f>List1!$L$3:$L$15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0.17</c:v>
                </c:pt>
                <c:pt idx="4">
                  <c:v>0.25</c:v>
                </c:pt>
                <c:pt idx="5">
                  <c:v>0.32</c:v>
                </c:pt>
                <c:pt idx="6">
                  <c:v>0.4</c:v>
                </c:pt>
                <c:pt idx="7">
                  <c:v>0.46</c:v>
                </c:pt>
                <c:pt idx="8">
                  <c:v>0.51</c:v>
                </c:pt>
                <c:pt idx="9">
                  <c:v>0.62</c:v>
                </c:pt>
                <c:pt idx="10">
                  <c:v>0.77</c:v>
                </c:pt>
                <c:pt idx="11">
                  <c:v>0.9</c:v>
                </c:pt>
                <c:pt idx="12">
                  <c:v>1.21</c:v>
                </c:pt>
              </c:numCache>
            </c:numRef>
          </c:xVal>
          <c:yVal>
            <c:numRef>
              <c:f>List1!$M$3:$M$15</c:f>
              <c:numCache>
                <c:formatCode>0.00</c:formatCode>
                <c:ptCount val="13"/>
                <c:pt idx="0" formatCode="0.000">
                  <c:v>-2.8999999999999998E-3</c:v>
                </c:pt>
                <c:pt idx="1">
                  <c:v>0.39</c:v>
                </c:pt>
                <c:pt idx="2">
                  <c:v>0.48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0.59</c:v>
                </c:pt>
                <c:pt idx="10">
                  <c:v>0.6</c:v>
                </c:pt>
                <c:pt idx="11">
                  <c:v>0.6</c:v>
                </c:pt>
                <c:pt idx="12">
                  <c:v>0.61</c:v>
                </c:pt>
              </c:numCache>
            </c:numRef>
          </c:yVal>
        </c:ser>
        <c:ser>
          <c:idx val="2"/>
          <c:order val="2"/>
          <c:tx>
            <c:strRef>
              <c:f>List1!$N$1</c:f>
              <c:strCache>
                <c:ptCount val="1"/>
                <c:pt idx="0">
                  <c:v>UGS = 2,28 V</c:v>
                </c:pt>
              </c:strCache>
            </c:strRef>
          </c:tx>
          <c:xVal>
            <c:numRef>
              <c:f>List1!$N$3:$N$16</c:f>
              <c:numCache>
                <c:formatCode>0.00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0.13</c:v>
                </c:pt>
                <c:pt idx="4">
                  <c:v>0.19</c:v>
                </c:pt>
                <c:pt idx="5">
                  <c:v>0.25</c:v>
                </c:pt>
                <c:pt idx="6">
                  <c:v>0.32</c:v>
                </c:pt>
                <c:pt idx="7">
                  <c:v>0.45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1.69</c:v>
                </c:pt>
              </c:numCache>
            </c:numRef>
          </c:xVal>
          <c:yVal>
            <c:numRef>
              <c:f>List1!$O$3:$O$16</c:f>
              <c:numCache>
                <c:formatCode>0.00</c:formatCode>
                <c:ptCount val="14"/>
                <c:pt idx="0" formatCode="0.000">
                  <c:v>-3.0000000000000001E-3</c:v>
                </c:pt>
                <c:pt idx="1">
                  <c:v>1.1100000000000001</c:v>
                </c:pt>
                <c:pt idx="2">
                  <c:v>2.21</c:v>
                </c:pt>
                <c:pt idx="3">
                  <c:v>2.81</c:v>
                </c:pt>
                <c:pt idx="4">
                  <c:v>3.1</c:v>
                </c:pt>
                <c:pt idx="5">
                  <c:v>3.24</c:v>
                </c:pt>
                <c:pt idx="6">
                  <c:v>3.33</c:v>
                </c:pt>
                <c:pt idx="7">
                  <c:v>3.41</c:v>
                </c:pt>
                <c:pt idx="8">
                  <c:v>3.47</c:v>
                </c:pt>
                <c:pt idx="9">
                  <c:v>3.52</c:v>
                </c:pt>
                <c:pt idx="10">
                  <c:v>3.55</c:v>
                </c:pt>
                <c:pt idx="11">
                  <c:v>3.58</c:v>
                </c:pt>
                <c:pt idx="12">
                  <c:v>3.61</c:v>
                </c:pt>
                <c:pt idx="13">
                  <c:v>3.65</c:v>
                </c:pt>
              </c:numCache>
            </c:numRef>
          </c:yVal>
        </c:ser>
        <c:ser>
          <c:idx val="3"/>
          <c:order val="3"/>
          <c:tx>
            <c:strRef>
              <c:f>List1!$P$1</c:f>
              <c:strCache>
                <c:ptCount val="1"/>
                <c:pt idx="0">
                  <c:v>UGS = 2,46 V</c:v>
                </c:pt>
              </c:strCache>
            </c:strRef>
          </c:tx>
          <c:xVal>
            <c:numRef>
              <c:f>List1!$Q$3:$Q$17</c:f>
              <c:numCache>
                <c:formatCode>0.00</c:formatCode>
                <c:ptCount val="15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0.28999999999999998</c:v>
                </c:pt>
                <c:pt idx="6">
                  <c:v>0.33</c:v>
                </c:pt>
                <c:pt idx="7">
                  <c:v>0.38</c:v>
                </c:pt>
                <c:pt idx="8">
                  <c:v>0.44</c:v>
                </c:pt>
                <c:pt idx="9">
                  <c:v>0.52</c:v>
                </c:pt>
                <c:pt idx="10">
                  <c:v>0.68</c:v>
                </c:pt>
                <c:pt idx="11">
                  <c:v>0.83</c:v>
                </c:pt>
                <c:pt idx="12">
                  <c:v>0.95</c:v>
                </c:pt>
                <c:pt idx="13">
                  <c:v>1.21</c:v>
                </c:pt>
                <c:pt idx="14">
                  <c:v>1.61</c:v>
                </c:pt>
              </c:numCache>
            </c:numRef>
          </c:xVal>
          <c:yVal>
            <c:numRef>
              <c:f>List1!$R$3:$R$17</c:f>
              <c:numCache>
                <c:formatCode>0.00</c:formatCode>
                <c:ptCount val="15"/>
                <c:pt idx="0" formatCode="0.000">
                  <c:v>-3.0000000000000001E-3</c:v>
                </c:pt>
                <c:pt idx="1">
                  <c:v>1.9</c:v>
                </c:pt>
                <c:pt idx="2">
                  <c:v>7.5</c:v>
                </c:pt>
                <c:pt idx="3">
                  <c:v>9.14</c:v>
                </c:pt>
                <c:pt idx="4">
                  <c:v>9.91</c:v>
                </c:pt>
                <c:pt idx="5">
                  <c:v>11.16</c:v>
                </c:pt>
                <c:pt idx="6">
                  <c:v>11.39</c:v>
                </c:pt>
                <c:pt idx="7">
                  <c:v>11.62</c:v>
                </c:pt>
                <c:pt idx="8">
                  <c:v>11.8</c:v>
                </c:pt>
                <c:pt idx="9">
                  <c:v>11.95</c:v>
                </c:pt>
                <c:pt idx="10">
                  <c:v>12.15</c:v>
                </c:pt>
                <c:pt idx="11">
                  <c:v>12.3</c:v>
                </c:pt>
                <c:pt idx="12">
                  <c:v>12.4</c:v>
                </c:pt>
                <c:pt idx="13">
                  <c:v>12.56</c:v>
                </c:pt>
                <c:pt idx="14">
                  <c:v>12.84</c:v>
                </c:pt>
              </c:numCache>
            </c:numRef>
          </c:yVal>
        </c:ser>
        <c:ser>
          <c:idx val="4"/>
          <c:order val="4"/>
          <c:tx>
            <c:strRef>
              <c:f>List1!$AJ$69</c:f>
              <c:strCache>
                <c:ptCount val="1"/>
                <c:pt idx="0">
                  <c:v>Uds = 60 V</c:v>
                </c:pt>
              </c:strCache>
            </c:strRef>
          </c:tx>
          <c:xVal>
            <c:numRef>
              <c:f>List1!$AJ$71:$AK$71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List1!$AJ$72:$AK$72</c:f>
              <c:numCache>
                <c:formatCode>General</c:formatCode>
                <c:ptCount val="2"/>
                <c:pt idx="0">
                  <c:v>-1</c:v>
                </c:pt>
                <c:pt idx="1">
                  <c:v>511</c:v>
                </c:pt>
              </c:numCache>
            </c:numRef>
          </c:yVal>
        </c:ser>
        <c:ser>
          <c:idx val="5"/>
          <c:order val="5"/>
          <c:tx>
            <c:strRef>
              <c:f>List1!$AJ$73</c:f>
              <c:strCache>
                <c:ptCount val="1"/>
                <c:pt idx="0">
                  <c:v>Id = 0,5 A</c:v>
                </c:pt>
              </c:strCache>
            </c:strRef>
          </c:tx>
          <c:xVal>
            <c:numRef>
              <c:f>List1!$AJ$76:$AK$76</c:f>
              <c:numCache>
                <c:formatCode>General</c:formatCode>
                <c:ptCount val="2"/>
                <c:pt idx="0">
                  <c:v>-1</c:v>
                </c:pt>
                <c:pt idx="1">
                  <c:v>66</c:v>
                </c:pt>
              </c:numCache>
            </c:numRef>
          </c:xVal>
          <c:yVal>
            <c:numRef>
              <c:f>List1!$AJ$75:$AK$75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yVal>
        </c:ser>
        <c:axId val="91675648"/>
        <c:axId val="91735168"/>
      </c:scatterChart>
      <c:valAx>
        <c:axId val="91675648"/>
        <c:scaling>
          <c:orientation val="minMax"/>
          <c:max val="6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cs-CZ" sz="1200" b="1" i="0" baseline="0"/>
                  <a:t>U</a:t>
                </a:r>
                <a:r>
                  <a:rPr lang="cs-CZ" sz="1200" b="1" i="0" baseline="-25000"/>
                  <a:t>DS</a:t>
                </a:r>
                <a:r>
                  <a:rPr lang="cs-CZ" sz="1200" b="1" i="0" baseline="0"/>
                  <a:t> [V]</a:t>
                </a:r>
                <a:endParaRPr lang="cs-CZ" sz="1200"/>
              </a:p>
            </c:rich>
          </c:tx>
          <c:layout/>
        </c:title>
        <c:numFmt formatCode="General" sourceLinked="1"/>
        <c:tickLblPos val="nextTo"/>
        <c:crossAx val="91735168"/>
        <c:crosses val="autoZero"/>
        <c:crossBetween val="midCat"/>
      </c:valAx>
      <c:valAx>
        <c:axId val="91735168"/>
        <c:scaling>
          <c:orientation val="minMax"/>
          <c:max val="5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cs-CZ" sz="1200" b="1" i="0" baseline="0"/>
                  <a:t>I</a:t>
                </a:r>
                <a:r>
                  <a:rPr lang="cs-CZ" sz="1200" b="1" i="0" baseline="-25000"/>
                  <a:t>D</a:t>
                </a:r>
                <a:r>
                  <a:rPr lang="en-US" sz="1200" b="1" i="0" baseline="0"/>
                  <a:t> [</a:t>
                </a:r>
                <a:r>
                  <a:rPr lang="cs-CZ" sz="1200" b="1" i="0" baseline="0"/>
                  <a:t>mA]</a:t>
                </a:r>
                <a:endParaRPr lang="en-US" sz="1200" b="1" i="0" baseline="0"/>
              </a:p>
            </c:rich>
          </c:tx>
          <c:layout/>
        </c:title>
        <c:numFmt formatCode="General" sourceLinked="1"/>
        <c:tickLblPos val="nextTo"/>
        <c:crossAx val="916756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List1!$B$125</c:f>
              <c:strCache>
                <c:ptCount val="1"/>
                <c:pt idx="0">
                  <c:v>Uds = 13 V</c:v>
                </c:pt>
              </c:strCache>
            </c:strRef>
          </c:tx>
          <c:xVal>
            <c:numRef>
              <c:f>List1!$A$119:$A$122</c:f>
              <c:numCache>
                <c:formatCode>General</c:formatCode>
                <c:ptCount val="4"/>
                <c:pt idx="0">
                  <c:v>-3.53</c:v>
                </c:pt>
                <c:pt idx="1">
                  <c:v>0</c:v>
                </c:pt>
                <c:pt idx="2">
                  <c:v>3.53</c:v>
                </c:pt>
                <c:pt idx="3">
                  <c:v>7.06</c:v>
                </c:pt>
              </c:numCache>
            </c:numRef>
          </c:xVal>
          <c:yVal>
            <c:numRef>
              <c:f>List1!$B$119:$B$122</c:f>
              <c:numCache>
                <c:formatCode>General</c:formatCode>
                <c:ptCount val="4"/>
                <c:pt idx="0">
                  <c:v>0.79</c:v>
                </c:pt>
                <c:pt idx="1">
                  <c:v>1.78</c:v>
                </c:pt>
                <c:pt idx="2">
                  <c:v>3.13</c:v>
                </c:pt>
                <c:pt idx="3">
                  <c:v>4.9000000000000004</c:v>
                </c:pt>
              </c:numCache>
            </c:numRef>
          </c:yVal>
        </c:ser>
        <c:dLbls>
          <c:dLblPos val="l"/>
        </c:dLbls>
        <c:axId val="55203712"/>
        <c:axId val="55182080"/>
      </c:scatterChart>
      <c:valAx>
        <c:axId val="55203712"/>
        <c:scaling>
          <c:orientation val="minMax"/>
          <c:max val="7.4700000000000006"/>
          <c:min val="-3.5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sz="1200" b="1" i="0" u="none" strike="noStrike" baseline="0"/>
                  <a:t>U</a:t>
                </a:r>
                <a:r>
                  <a:rPr lang="cs-CZ" sz="1200" b="1" i="0" u="none" strike="noStrike" baseline="-25000"/>
                  <a:t>GS</a:t>
                </a:r>
                <a:r>
                  <a:rPr lang="cs-CZ" sz="1200" b="1" i="0" u="none" strike="noStrike" baseline="0"/>
                  <a:t> [V]</a:t>
                </a:r>
                <a:endParaRPr lang="cs-CZ" sz="1200"/>
              </a:p>
            </c:rich>
          </c:tx>
          <c:layout/>
        </c:title>
        <c:numFmt formatCode="General" sourceLinked="1"/>
        <c:tickLblPos val="nextTo"/>
        <c:crossAx val="55182080"/>
        <c:crosses val="autoZero"/>
        <c:crossBetween val="midCat"/>
        <c:majorUnit val="1"/>
      </c:valAx>
      <c:valAx>
        <c:axId val="55182080"/>
        <c:scaling>
          <c:orientation val="minMax"/>
          <c:max val="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cs-CZ" sz="1200" b="1" i="0" baseline="0"/>
                  <a:t>I</a:t>
                </a:r>
                <a:r>
                  <a:rPr lang="cs-CZ" sz="1200" b="1" i="0" baseline="-25000"/>
                  <a:t>D</a:t>
                </a:r>
                <a:r>
                  <a:rPr lang="en-US" sz="1200" b="1" i="0" baseline="0"/>
                  <a:t> [</a:t>
                </a:r>
                <a:r>
                  <a:rPr lang="cs-CZ" sz="1200" b="1" i="0" baseline="0"/>
                  <a:t>mA]</a:t>
                </a:r>
                <a:endParaRPr lang="en-US" sz="1200" b="1" i="0" baseline="0"/>
              </a:p>
            </c:rich>
          </c:tx>
          <c:layout/>
        </c:title>
        <c:numFmt formatCode="General" sourceLinked="1"/>
        <c:tickLblPos val="nextTo"/>
        <c:crossAx val="55203712"/>
        <c:crossesAt val="-3.53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40</xdr:row>
      <xdr:rowOff>104776</xdr:rowOff>
    </xdr:from>
    <xdr:to>
      <xdr:col>15</xdr:col>
      <xdr:colOff>28575</xdr:colOff>
      <xdr:row>65</xdr:row>
      <xdr:rowOff>28576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91</xdr:row>
      <xdr:rowOff>142875</xdr:rowOff>
    </xdr:from>
    <xdr:to>
      <xdr:col>15</xdr:col>
      <xdr:colOff>28574</xdr:colOff>
      <xdr:row>116</xdr:row>
      <xdr:rowOff>9525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133349</xdr:colOff>
      <xdr:row>65</xdr:row>
      <xdr:rowOff>133350</xdr:rowOff>
    </xdr:from>
    <xdr:to>
      <xdr:col>15</xdr:col>
      <xdr:colOff>47624</xdr:colOff>
      <xdr:row>90</xdr:row>
      <xdr:rowOff>171450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41</xdr:row>
      <xdr:rowOff>0</xdr:rowOff>
    </xdr:from>
    <xdr:to>
      <xdr:col>35</xdr:col>
      <xdr:colOff>85726</xdr:colOff>
      <xdr:row>65</xdr:row>
      <xdr:rowOff>114300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66675</xdr:colOff>
      <xdr:row>67</xdr:row>
      <xdr:rowOff>0</xdr:rowOff>
    </xdr:from>
    <xdr:to>
      <xdr:col>34</xdr:col>
      <xdr:colOff>590550</xdr:colOff>
      <xdr:row>92</xdr:row>
      <xdr:rowOff>38100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170088</xdr:colOff>
      <xdr:row>116</xdr:row>
      <xdr:rowOff>104774</xdr:rowOff>
    </xdr:from>
    <xdr:to>
      <xdr:col>12</xdr:col>
      <xdr:colOff>389164</xdr:colOff>
      <xdr:row>142</xdr:row>
      <xdr:rowOff>-1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50"/>
  <sheetViews>
    <sheetView tabSelected="1" topLeftCell="A90" workbookViewId="0">
      <selection activeCell="W101" sqref="W101"/>
    </sheetView>
  </sheetViews>
  <sheetFormatPr defaultRowHeight="15"/>
  <cols>
    <col min="16" max="16" width="9.7109375" bestFit="1" customWidth="1"/>
  </cols>
  <sheetData>
    <row r="1" spans="1:24" ht="18">
      <c r="A1" s="24" t="s">
        <v>10</v>
      </c>
      <c r="B1" s="25"/>
      <c r="C1" s="25" t="s">
        <v>11</v>
      </c>
      <c r="D1" s="25"/>
      <c r="E1" s="25" t="s">
        <v>12</v>
      </c>
      <c r="F1" s="25"/>
      <c r="G1" s="25" t="s">
        <v>13</v>
      </c>
      <c r="H1" s="26"/>
      <c r="J1" s="23" t="s">
        <v>9</v>
      </c>
      <c r="K1" s="23"/>
      <c r="L1" s="23" t="s">
        <v>8</v>
      </c>
      <c r="M1" s="23"/>
      <c r="N1" s="23" t="s">
        <v>7</v>
      </c>
      <c r="O1" s="23"/>
      <c r="P1" s="23" t="s">
        <v>6</v>
      </c>
      <c r="Q1" s="23"/>
      <c r="S1" s="23" t="s">
        <v>5</v>
      </c>
      <c r="T1" s="23"/>
      <c r="U1" s="23" t="s">
        <v>4</v>
      </c>
      <c r="V1" s="23"/>
    </row>
    <row r="2" spans="1:24">
      <c r="A2" s="14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5" t="s">
        <v>1</v>
      </c>
      <c r="I2" s="12" t="s">
        <v>0</v>
      </c>
      <c r="J2" s="2" t="s">
        <v>1</v>
      </c>
      <c r="L2" s="1" t="s">
        <v>0</v>
      </c>
      <c r="M2" s="1" t="s">
        <v>1</v>
      </c>
      <c r="N2" s="1" t="s">
        <v>0</v>
      </c>
      <c r="O2" s="1" t="s">
        <v>2</v>
      </c>
      <c r="Q2" s="1" t="s">
        <v>0</v>
      </c>
      <c r="R2" s="1" t="s">
        <v>1</v>
      </c>
      <c r="S2" s="1" t="s">
        <v>3</v>
      </c>
      <c r="U2" s="1" t="s">
        <v>1</v>
      </c>
      <c r="V2" s="1" t="s">
        <v>3</v>
      </c>
      <c r="X2" s="1" t="s">
        <v>1</v>
      </c>
    </row>
    <row r="3" spans="1:24">
      <c r="A3" s="16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7">
        <v>0</v>
      </c>
      <c r="I3" s="13">
        <v>0</v>
      </c>
      <c r="J3" s="5">
        <v>-1</v>
      </c>
      <c r="K3">
        <f>J3*10^-3</f>
        <v>-1E-3</v>
      </c>
      <c r="L3" s="4">
        <v>0</v>
      </c>
      <c r="M3" s="6">
        <f>-2.9*10^-3</f>
        <v>-2.8999999999999998E-3</v>
      </c>
      <c r="N3" s="7">
        <v>0</v>
      </c>
      <c r="O3" s="8">
        <f>-3*10^-3</f>
        <v>-3.0000000000000001E-3</v>
      </c>
      <c r="P3">
        <f>O3*10^-3</f>
        <v>-3.0000000000000001E-6</v>
      </c>
      <c r="Q3" s="7">
        <v>0</v>
      </c>
      <c r="R3" s="8">
        <f>-3*10^-3</f>
        <v>-3.0000000000000001E-3</v>
      </c>
      <c r="S3" s="4">
        <v>10</v>
      </c>
      <c r="T3">
        <f>S3*(10*10^3)/((47*10^3)+(10*10^3))</f>
        <v>1.7543859649122806</v>
      </c>
      <c r="U3" s="4">
        <f>8.2*10^-3</f>
        <v>8.199999999999999E-3</v>
      </c>
      <c r="V3" s="4">
        <v>10</v>
      </c>
      <c r="W3">
        <f>V3*(10*10^3)/((47*10^3)+(10*10^3))</f>
        <v>1.7543859649122806</v>
      </c>
      <c r="X3" s="7">
        <f>8.6*10^-3</f>
        <v>8.6E-3</v>
      </c>
    </row>
    <row r="4" spans="1:24">
      <c r="A4" s="16">
        <v>0.19</v>
      </c>
      <c r="B4" s="3">
        <v>0.16</v>
      </c>
      <c r="C4" s="3">
        <v>0.24</v>
      </c>
      <c r="D4" s="3">
        <v>0.13</v>
      </c>
      <c r="E4" s="3">
        <v>0.32</v>
      </c>
      <c r="F4" s="3">
        <v>0.34</v>
      </c>
      <c r="G4" s="3">
        <v>0.5</v>
      </c>
      <c r="H4" s="17">
        <v>0.64</v>
      </c>
      <c r="I4" s="13">
        <v>0.1</v>
      </c>
      <c r="J4" s="9">
        <v>6.6</v>
      </c>
      <c r="K4">
        <f t="shared" ref="K4:K13" si="0">J4*10^-3</f>
        <v>6.6E-3</v>
      </c>
      <c r="L4" s="4">
        <v>0.05</v>
      </c>
      <c r="M4" s="9">
        <v>0.39</v>
      </c>
      <c r="N4" s="7">
        <v>0.02</v>
      </c>
      <c r="O4" s="7">
        <v>1.1100000000000001</v>
      </c>
      <c r="P4">
        <f t="shared" ref="P4:P16" si="1">O4*10^-3</f>
        <v>1.1100000000000001E-3</v>
      </c>
      <c r="Q4" s="7">
        <v>0.02</v>
      </c>
      <c r="R4" s="7">
        <v>1.9</v>
      </c>
      <c r="S4" s="4">
        <v>10.199999999999999</v>
      </c>
      <c r="T4">
        <f t="shared" ref="T4:T20" si="2">S4*(10*10^3)/((47*10^3)+(10*10^3))</f>
        <v>1.7894736842105263</v>
      </c>
      <c r="U4" s="7">
        <f>12*10^-3</f>
        <v>1.2E-2</v>
      </c>
      <c r="V4" s="4">
        <v>10.199999999999999</v>
      </c>
      <c r="W4">
        <f t="shared" ref="W4:W20" si="3">V4*(10*10^3)/((47*10^3)+(10*10^3))</f>
        <v>1.7894736842105263</v>
      </c>
      <c r="X4" s="7">
        <f>14.1*10^-3</f>
        <v>1.41E-2</v>
      </c>
    </row>
    <row r="5" spans="1:24">
      <c r="A5" s="16">
        <v>0.37</v>
      </c>
      <c r="B5" s="3">
        <v>0.28999999999999998</v>
      </c>
      <c r="C5" s="3">
        <v>0.49</v>
      </c>
      <c r="D5" s="3">
        <v>0.25</v>
      </c>
      <c r="E5" s="3">
        <v>0.63</v>
      </c>
      <c r="F5" s="3">
        <v>0.63</v>
      </c>
      <c r="G5" s="3">
        <v>1</v>
      </c>
      <c r="H5" s="17">
        <v>1.17</v>
      </c>
      <c r="I5" s="13">
        <v>0.17</v>
      </c>
      <c r="J5" s="9">
        <v>6.9</v>
      </c>
      <c r="K5">
        <f t="shared" si="0"/>
        <v>6.9000000000000008E-3</v>
      </c>
      <c r="L5" s="4">
        <v>0.1</v>
      </c>
      <c r="M5" s="9">
        <v>0.48</v>
      </c>
      <c r="N5" s="7">
        <v>7.0000000000000007E-2</v>
      </c>
      <c r="O5" s="7">
        <v>2.21</v>
      </c>
      <c r="P5">
        <f t="shared" si="1"/>
        <v>2.2100000000000002E-3</v>
      </c>
      <c r="Q5" s="7">
        <v>0.1</v>
      </c>
      <c r="R5" s="7">
        <v>7.5</v>
      </c>
      <c r="S5" s="4">
        <v>10.4</v>
      </c>
      <c r="T5">
        <f t="shared" si="2"/>
        <v>1.8245614035087718</v>
      </c>
      <c r="U5" s="7">
        <f>20.6*10^-3</f>
        <v>2.06E-2</v>
      </c>
      <c r="V5" s="4">
        <v>10.4</v>
      </c>
      <c r="W5">
        <f t="shared" si="3"/>
        <v>1.8245614035087718</v>
      </c>
      <c r="X5" s="7">
        <f>21.8*10^-3</f>
        <v>2.18E-2</v>
      </c>
    </row>
    <row r="6" spans="1:24">
      <c r="A6" s="16">
        <v>0.55000000000000004</v>
      </c>
      <c r="B6" s="3">
        <v>0.42</v>
      </c>
      <c r="C6" s="3">
        <v>0.7</v>
      </c>
      <c r="D6" s="3">
        <v>0.33</v>
      </c>
      <c r="E6" s="3">
        <v>0.89</v>
      </c>
      <c r="F6" s="3">
        <v>0.85</v>
      </c>
      <c r="G6" s="3">
        <v>1.25</v>
      </c>
      <c r="H6" s="17">
        <v>1.42</v>
      </c>
      <c r="I6" s="13">
        <v>0.22</v>
      </c>
      <c r="J6" s="9">
        <v>7</v>
      </c>
      <c r="K6">
        <f t="shared" si="0"/>
        <v>7.0000000000000001E-3</v>
      </c>
      <c r="L6" s="4">
        <v>0.17</v>
      </c>
      <c r="M6" s="9">
        <v>0.54</v>
      </c>
      <c r="N6" s="7">
        <v>0.13</v>
      </c>
      <c r="O6" s="7">
        <v>2.81</v>
      </c>
      <c r="P6">
        <f t="shared" si="1"/>
        <v>2.81E-3</v>
      </c>
      <c r="Q6" s="7">
        <v>0.15</v>
      </c>
      <c r="R6" s="7">
        <v>9.14</v>
      </c>
      <c r="S6" s="4">
        <v>10.6</v>
      </c>
      <c r="T6">
        <f t="shared" si="2"/>
        <v>1.8596491228070176</v>
      </c>
      <c r="U6" s="7">
        <f>30.4*10^-3</f>
        <v>3.04E-2</v>
      </c>
      <c r="V6" s="4">
        <v>10.6</v>
      </c>
      <c r="W6">
        <f t="shared" si="3"/>
        <v>1.8596491228070176</v>
      </c>
      <c r="X6" s="7">
        <f>37.4*10^-3</f>
        <v>3.7400000000000003E-2</v>
      </c>
    </row>
    <row r="7" spans="1:24">
      <c r="A7" s="16">
        <v>0.7</v>
      </c>
      <c r="B7" s="3">
        <v>0.51</v>
      </c>
      <c r="C7" s="3">
        <v>1.1000000000000001</v>
      </c>
      <c r="D7" s="3">
        <v>0.47</v>
      </c>
      <c r="E7" s="3">
        <v>1.41</v>
      </c>
      <c r="F7" s="3">
        <v>1.25</v>
      </c>
      <c r="G7" s="3">
        <v>1.7</v>
      </c>
      <c r="H7" s="17">
        <v>1.85</v>
      </c>
      <c r="I7" s="13">
        <v>0.28000000000000003</v>
      </c>
      <c r="J7" s="5">
        <v>7</v>
      </c>
      <c r="K7">
        <f t="shared" si="0"/>
        <v>7.0000000000000001E-3</v>
      </c>
      <c r="L7" s="4">
        <v>0.25</v>
      </c>
      <c r="M7" s="9">
        <v>0.56000000000000005</v>
      </c>
      <c r="N7" s="7">
        <v>0.19</v>
      </c>
      <c r="O7" s="7">
        <v>3.1</v>
      </c>
      <c r="P7">
        <f t="shared" si="1"/>
        <v>3.1000000000000003E-3</v>
      </c>
      <c r="Q7" s="7">
        <v>0.2</v>
      </c>
      <c r="R7" s="7">
        <v>9.91</v>
      </c>
      <c r="S7" s="4">
        <v>11</v>
      </c>
      <c r="T7">
        <f t="shared" si="2"/>
        <v>1.9298245614035088</v>
      </c>
      <c r="U7" s="4">
        <f>73.7*10^-3</f>
        <v>7.3700000000000002E-2</v>
      </c>
      <c r="V7" s="4">
        <v>11</v>
      </c>
      <c r="W7">
        <f t="shared" si="3"/>
        <v>1.9298245614035088</v>
      </c>
      <c r="X7" s="7">
        <f>87.6*10^-3</f>
        <v>8.7599999999999997E-2</v>
      </c>
    </row>
    <row r="8" spans="1:24">
      <c r="A8" s="16">
        <v>0.93</v>
      </c>
      <c r="B8" s="3">
        <v>0.65</v>
      </c>
      <c r="C8" s="3">
        <v>1.42</v>
      </c>
      <c r="D8" s="3">
        <v>0.55000000000000004</v>
      </c>
      <c r="E8" s="3">
        <v>1.71</v>
      </c>
      <c r="F8" s="3">
        <v>1.46</v>
      </c>
      <c r="G8" s="3">
        <v>2.2000000000000002</v>
      </c>
      <c r="H8" s="17">
        <v>2.27</v>
      </c>
      <c r="I8" s="13">
        <v>0.4</v>
      </c>
      <c r="J8" s="9">
        <v>7.1</v>
      </c>
      <c r="K8">
        <f t="shared" si="0"/>
        <v>7.0999999999999995E-3</v>
      </c>
      <c r="L8" s="4">
        <v>0.32</v>
      </c>
      <c r="M8" s="9">
        <v>0.56999999999999995</v>
      </c>
      <c r="N8" s="7">
        <v>0.25</v>
      </c>
      <c r="O8" s="7">
        <v>3.24</v>
      </c>
      <c r="P8">
        <f t="shared" si="1"/>
        <v>3.2400000000000003E-3</v>
      </c>
      <c r="Q8" s="7">
        <v>0.28999999999999998</v>
      </c>
      <c r="R8" s="7">
        <v>11.16</v>
      </c>
      <c r="S8" s="4">
        <v>11.3</v>
      </c>
      <c r="T8">
        <f t="shared" si="2"/>
        <v>1.9824561403508771</v>
      </c>
      <c r="U8" s="7">
        <v>0.16</v>
      </c>
      <c r="V8" s="4">
        <v>11.3</v>
      </c>
      <c r="W8">
        <f t="shared" si="3"/>
        <v>1.9824561403508771</v>
      </c>
      <c r="X8" s="7">
        <v>0.18</v>
      </c>
    </row>
    <row r="9" spans="1:24">
      <c r="A9" s="16">
        <v>1.1000000000000001</v>
      </c>
      <c r="B9" s="3">
        <v>0.75</v>
      </c>
      <c r="C9" s="3">
        <v>1.79</v>
      </c>
      <c r="D9" s="3">
        <v>0.63</v>
      </c>
      <c r="E9" s="3">
        <v>2.3199999999999998</v>
      </c>
      <c r="F9" s="3">
        <v>1.82</v>
      </c>
      <c r="G9" s="3">
        <v>2.83</v>
      </c>
      <c r="H9" s="17">
        <v>2.73</v>
      </c>
      <c r="I9" s="13">
        <v>0.44</v>
      </c>
      <c r="J9" s="9">
        <v>7.1</v>
      </c>
      <c r="K9">
        <f t="shared" si="0"/>
        <v>7.0999999999999995E-3</v>
      </c>
      <c r="L9" s="4">
        <v>0.4</v>
      </c>
      <c r="M9" s="9">
        <v>0.57999999999999996</v>
      </c>
      <c r="N9" s="7">
        <v>0.32</v>
      </c>
      <c r="O9" s="7">
        <v>3.33</v>
      </c>
      <c r="P9">
        <f t="shared" si="1"/>
        <v>3.3300000000000001E-3</v>
      </c>
      <c r="Q9" s="7">
        <v>0.33</v>
      </c>
      <c r="R9" s="7">
        <v>11.39</v>
      </c>
      <c r="S9" s="4">
        <v>11.6</v>
      </c>
      <c r="T9">
        <f t="shared" si="2"/>
        <v>2.0350877192982457</v>
      </c>
      <c r="U9" s="7">
        <v>0.3</v>
      </c>
      <c r="V9" s="4">
        <v>11.6</v>
      </c>
      <c r="W9">
        <f t="shared" si="3"/>
        <v>2.0350877192982457</v>
      </c>
      <c r="X9" s="7">
        <v>0.34</v>
      </c>
    </row>
    <row r="10" spans="1:24">
      <c r="A10" s="16">
        <v>1.3</v>
      </c>
      <c r="B10" s="3">
        <v>0.86</v>
      </c>
      <c r="C10" s="3">
        <v>2.2000000000000002</v>
      </c>
      <c r="D10" s="3">
        <v>0.69</v>
      </c>
      <c r="E10" s="3">
        <v>2.42</v>
      </c>
      <c r="F10" s="3">
        <v>1.89</v>
      </c>
      <c r="G10" s="3">
        <v>3.67</v>
      </c>
      <c r="H10" s="17">
        <v>3.27</v>
      </c>
      <c r="I10" s="13">
        <v>0.5</v>
      </c>
      <c r="J10" s="9">
        <v>7.2</v>
      </c>
      <c r="K10">
        <f t="shared" si="0"/>
        <v>7.2000000000000007E-3</v>
      </c>
      <c r="L10" s="4">
        <v>0.46</v>
      </c>
      <c r="M10" s="9">
        <v>0.57999999999999996</v>
      </c>
      <c r="N10" s="7">
        <v>0.45</v>
      </c>
      <c r="O10" s="7">
        <v>3.41</v>
      </c>
      <c r="P10">
        <f t="shared" si="1"/>
        <v>3.4100000000000003E-3</v>
      </c>
      <c r="Q10" s="7">
        <v>0.38</v>
      </c>
      <c r="R10" s="7">
        <v>11.62</v>
      </c>
      <c r="S10" s="4">
        <v>12</v>
      </c>
      <c r="T10">
        <f t="shared" si="2"/>
        <v>2.1052631578947367</v>
      </c>
      <c r="U10" s="7">
        <v>0.69</v>
      </c>
      <c r="V10" s="4">
        <v>12</v>
      </c>
      <c r="W10">
        <f t="shared" si="3"/>
        <v>2.1052631578947367</v>
      </c>
      <c r="X10" s="7">
        <v>0.7</v>
      </c>
    </row>
    <row r="11" spans="1:24">
      <c r="A11" s="16">
        <v>1.94</v>
      </c>
      <c r="B11" s="3">
        <v>1.1399999999999999</v>
      </c>
      <c r="C11" s="3">
        <v>2.6</v>
      </c>
      <c r="D11" s="3">
        <v>0.73</v>
      </c>
      <c r="E11" s="3">
        <v>3</v>
      </c>
      <c r="F11" s="3">
        <v>2.16</v>
      </c>
      <c r="G11" s="3">
        <v>4.0599999999999996</v>
      </c>
      <c r="H11" s="17">
        <v>3.47</v>
      </c>
      <c r="I11" s="13">
        <v>0.6</v>
      </c>
      <c r="J11" s="9">
        <v>7.2</v>
      </c>
      <c r="K11">
        <f t="shared" si="0"/>
        <v>7.2000000000000007E-3</v>
      </c>
      <c r="L11" s="4">
        <v>0.51</v>
      </c>
      <c r="M11" s="9">
        <v>0.59</v>
      </c>
      <c r="N11" s="7">
        <v>0.6</v>
      </c>
      <c r="O11" s="7">
        <v>3.47</v>
      </c>
      <c r="P11">
        <f t="shared" si="1"/>
        <v>3.4700000000000004E-3</v>
      </c>
      <c r="Q11" s="7">
        <v>0.44</v>
      </c>
      <c r="R11" s="7">
        <v>11.8</v>
      </c>
      <c r="S11" s="4">
        <v>12.2</v>
      </c>
      <c r="T11">
        <f t="shared" si="2"/>
        <v>2.1403508771929824</v>
      </c>
      <c r="U11" s="7">
        <v>1</v>
      </c>
      <c r="V11" s="4">
        <v>12.2</v>
      </c>
      <c r="W11">
        <f t="shared" si="3"/>
        <v>2.1403508771929824</v>
      </c>
      <c r="X11" s="7">
        <v>1</v>
      </c>
    </row>
    <row r="12" spans="1:24">
      <c r="A12" s="16">
        <v>2.35</v>
      </c>
      <c r="B12" s="3">
        <v>1.28</v>
      </c>
      <c r="C12" s="3">
        <v>3.08</v>
      </c>
      <c r="D12" s="3">
        <v>0.75</v>
      </c>
      <c r="E12" s="3">
        <v>3.5</v>
      </c>
      <c r="F12" s="3">
        <v>2.38</v>
      </c>
      <c r="G12" s="3">
        <v>4.5</v>
      </c>
      <c r="H12" s="17">
        <v>3.7</v>
      </c>
      <c r="I12" s="13">
        <v>0.7</v>
      </c>
      <c r="J12" s="9">
        <v>7.3</v>
      </c>
      <c r="K12">
        <f t="shared" si="0"/>
        <v>7.3000000000000001E-3</v>
      </c>
      <c r="L12" s="4">
        <v>0.62</v>
      </c>
      <c r="M12" s="9">
        <v>0.59</v>
      </c>
      <c r="N12" s="7">
        <v>0.8</v>
      </c>
      <c r="O12" s="9">
        <v>3.52</v>
      </c>
      <c r="P12">
        <f t="shared" si="1"/>
        <v>3.5200000000000001E-3</v>
      </c>
      <c r="Q12" s="7">
        <v>0.52</v>
      </c>
      <c r="R12" s="7">
        <v>11.95</v>
      </c>
      <c r="S12" s="4">
        <v>12.4</v>
      </c>
      <c r="T12">
        <f t="shared" si="2"/>
        <v>2.1754385964912282</v>
      </c>
      <c r="U12" s="7">
        <v>1.44</v>
      </c>
      <c r="V12" s="4">
        <v>12.4</v>
      </c>
      <c r="W12">
        <f t="shared" si="3"/>
        <v>2.1754385964912282</v>
      </c>
      <c r="X12" s="7">
        <v>1.55</v>
      </c>
    </row>
    <row r="13" spans="1:24">
      <c r="A13" s="16">
        <v>2.7</v>
      </c>
      <c r="B13" s="3">
        <v>1.38</v>
      </c>
      <c r="C13" s="3">
        <v>3.5</v>
      </c>
      <c r="D13" s="3">
        <v>0.77</v>
      </c>
      <c r="E13" s="3">
        <v>4.2</v>
      </c>
      <c r="F13" s="3">
        <v>2.6</v>
      </c>
      <c r="G13" s="3">
        <v>5.04</v>
      </c>
      <c r="H13" s="17">
        <v>3.92</v>
      </c>
      <c r="I13" s="13">
        <v>0.84</v>
      </c>
      <c r="J13" s="9">
        <v>7.3</v>
      </c>
      <c r="K13">
        <f t="shared" si="0"/>
        <v>7.3000000000000001E-3</v>
      </c>
      <c r="L13" s="4">
        <v>0.77</v>
      </c>
      <c r="M13" s="9">
        <v>0.6</v>
      </c>
      <c r="N13" s="7">
        <v>1</v>
      </c>
      <c r="O13" s="9">
        <v>3.55</v>
      </c>
      <c r="P13">
        <f t="shared" si="1"/>
        <v>3.5499999999999998E-3</v>
      </c>
      <c r="Q13" s="7">
        <v>0.68</v>
      </c>
      <c r="R13" s="7">
        <v>12.15</v>
      </c>
      <c r="S13" s="4">
        <v>12.6</v>
      </c>
      <c r="T13">
        <f t="shared" si="2"/>
        <v>2.2105263157894739</v>
      </c>
      <c r="U13" s="7">
        <v>1.95</v>
      </c>
      <c r="V13" s="4">
        <v>12.6</v>
      </c>
      <c r="W13">
        <f t="shared" si="3"/>
        <v>2.2105263157894739</v>
      </c>
      <c r="X13" s="7">
        <v>1.95</v>
      </c>
    </row>
    <row r="14" spans="1:24">
      <c r="A14" s="16">
        <v>2.97</v>
      </c>
      <c r="B14" s="3">
        <v>1.45</v>
      </c>
      <c r="C14" s="3">
        <v>4</v>
      </c>
      <c r="D14" s="3">
        <v>0.78</v>
      </c>
      <c r="E14" s="3">
        <v>4.8</v>
      </c>
      <c r="F14" s="3">
        <v>2.75</v>
      </c>
      <c r="G14" s="3">
        <v>5.76</v>
      </c>
      <c r="H14" s="17">
        <v>4.18</v>
      </c>
      <c r="J14" s="10"/>
      <c r="K14" s="10"/>
      <c r="L14" s="4">
        <v>0.9</v>
      </c>
      <c r="M14" s="9">
        <v>0.6</v>
      </c>
      <c r="N14" s="7">
        <v>1.2</v>
      </c>
      <c r="O14" s="9">
        <v>3.58</v>
      </c>
      <c r="P14">
        <f t="shared" si="1"/>
        <v>3.5800000000000003E-3</v>
      </c>
      <c r="Q14" s="7">
        <v>0.83</v>
      </c>
      <c r="R14" s="7">
        <v>12.3</v>
      </c>
      <c r="S14" s="4">
        <v>12.8</v>
      </c>
      <c r="T14">
        <f t="shared" si="2"/>
        <v>2.2456140350877192</v>
      </c>
      <c r="U14" s="7">
        <v>2.4700000000000002</v>
      </c>
      <c r="V14" s="4">
        <v>12.8</v>
      </c>
      <c r="W14">
        <f t="shared" si="3"/>
        <v>2.2456140350877192</v>
      </c>
      <c r="X14" s="7">
        <v>2.76</v>
      </c>
    </row>
    <row r="15" spans="1:24">
      <c r="A15" s="16">
        <v>3.39</v>
      </c>
      <c r="B15" s="3">
        <v>1.53</v>
      </c>
      <c r="C15" s="3">
        <v>4.41</v>
      </c>
      <c r="D15" s="3">
        <v>0.78</v>
      </c>
      <c r="E15" s="3">
        <v>5.18</v>
      </c>
      <c r="F15" s="3">
        <v>2.83</v>
      </c>
      <c r="G15" s="3">
        <v>6.34</v>
      </c>
      <c r="H15" s="17">
        <v>4.3600000000000003</v>
      </c>
      <c r="J15" s="10"/>
      <c r="K15" s="10"/>
      <c r="L15" s="4">
        <v>1.21</v>
      </c>
      <c r="M15" s="9">
        <v>0.61</v>
      </c>
      <c r="N15" s="7">
        <v>1.4</v>
      </c>
      <c r="O15" s="9">
        <v>3.61</v>
      </c>
      <c r="P15">
        <f t="shared" si="1"/>
        <v>3.6099999999999999E-3</v>
      </c>
      <c r="Q15" s="7">
        <v>0.95</v>
      </c>
      <c r="R15" s="7">
        <v>12.4</v>
      </c>
      <c r="S15" s="4">
        <v>13.1</v>
      </c>
      <c r="T15">
        <f t="shared" si="2"/>
        <v>2.2982456140350878</v>
      </c>
      <c r="U15" s="7">
        <v>3.89</v>
      </c>
      <c r="V15" s="4">
        <v>13.1</v>
      </c>
      <c r="W15">
        <f t="shared" si="3"/>
        <v>2.2982456140350878</v>
      </c>
      <c r="X15" s="7">
        <v>4.29</v>
      </c>
    </row>
    <row r="16" spans="1:24">
      <c r="A16" s="16">
        <v>3.57</v>
      </c>
      <c r="B16" s="3">
        <v>1.56</v>
      </c>
      <c r="C16" s="3">
        <v>5</v>
      </c>
      <c r="D16" s="3">
        <v>0.79</v>
      </c>
      <c r="E16" s="3">
        <v>5.8</v>
      </c>
      <c r="F16" s="3">
        <v>2.92</v>
      </c>
      <c r="G16" s="3">
        <v>7.09</v>
      </c>
      <c r="H16" s="17">
        <v>4.51</v>
      </c>
      <c r="J16" s="10"/>
      <c r="K16" s="10"/>
      <c r="L16" s="10"/>
      <c r="M16" s="10"/>
      <c r="N16" s="7">
        <v>1.69</v>
      </c>
      <c r="O16" s="9">
        <v>3.65</v>
      </c>
      <c r="P16">
        <f t="shared" si="1"/>
        <v>3.65E-3</v>
      </c>
      <c r="Q16" s="7">
        <v>1.21</v>
      </c>
      <c r="R16" s="7">
        <v>12.56</v>
      </c>
      <c r="S16" s="4">
        <v>13.3</v>
      </c>
      <c r="T16">
        <f t="shared" si="2"/>
        <v>2.3333333333333335</v>
      </c>
      <c r="U16" s="7">
        <v>4.63</v>
      </c>
      <c r="V16" s="4">
        <v>13.3</v>
      </c>
      <c r="W16">
        <f t="shared" si="3"/>
        <v>2.3333333333333335</v>
      </c>
      <c r="X16" s="7">
        <v>5.75</v>
      </c>
    </row>
    <row r="17" spans="1:24">
      <c r="A17" s="16">
        <v>4.1900000000000004</v>
      </c>
      <c r="B17" s="3">
        <v>1.64</v>
      </c>
      <c r="C17" s="11"/>
      <c r="D17" s="11"/>
      <c r="E17" s="3">
        <v>6.2</v>
      </c>
      <c r="F17" s="3">
        <v>2.97</v>
      </c>
      <c r="G17" s="3">
        <v>7.84</v>
      </c>
      <c r="H17" s="17">
        <v>4.63</v>
      </c>
      <c r="J17" s="10"/>
      <c r="K17" s="10"/>
      <c r="L17" s="10"/>
      <c r="M17" s="10"/>
      <c r="N17" s="10"/>
      <c r="O17" s="10"/>
      <c r="Q17" s="7">
        <v>1.61</v>
      </c>
      <c r="R17" s="7">
        <v>12.84</v>
      </c>
      <c r="S17" s="4">
        <v>13.5</v>
      </c>
      <c r="T17">
        <f t="shared" si="2"/>
        <v>2.3684210526315788</v>
      </c>
      <c r="U17" s="7">
        <v>4.91</v>
      </c>
      <c r="V17" s="4">
        <v>13.5</v>
      </c>
      <c r="W17">
        <f t="shared" si="3"/>
        <v>2.3684210526315788</v>
      </c>
      <c r="X17" s="7">
        <v>7.51</v>
      </c>
    </row>
    <row r="18" spans="1:24">
      <c r="A18" s="16">
        <v>4.4800000000000004</v>
      </c>
      <c r="B18" s="3">
        <v>1.67</v>
      </c>
      <c r="C18" s="11"/>
      <c r="D18" s="11"/>
      <c r="E18" s="3">
        <v>6.8</v>
      </c>
      <c r="F18" s="3">
        <v>3.02</v>
      </c>
      <c r="G18" s="3">
        <v>8.84</v>
      </c>
      <c r="H18" s="17">
        <v>4.74</v>
      </c>
      <c r="S18" s="4">
        <v>13.7</v>
      </c>
      <c r="T18">
        <f t="shared" si="2"/>
        <v>2.4035087719298245</v>
      </c>
      <c r="U18" s="7">
        <v>4.9400000000000004</v>
      </c>
      <c r="V18" s="4">
        <v>13.7</v>
      </c>
      <c r="W18">
        <f t="shared" si="3"/>
        <v>2.4035087719298245</v>
      </c>
      <c r="X18" s="7">
        <v>9.1</v>
      </c>
    </row>
    <row r="19" spans="1:24">
      <c r="A19" s="16">
        <v>5.0999999999999996</v>
      </c>
      <c r="B19" s="3">
        <v>1.7</v>
      </c>
      <c r="C19" s="11"/>
      <c r="D19" s="11"/>
      <c r="E19" s="3">
        <v>7.42</v>
      </c>
      <c r="F19" s="3">
        <v>3.06</v>
      </c>
      <c r="G19" s="3">
        <v>9.6300000000000008</v>
      </c>
      <c r="H19" s="17">
        <v>4.79</v>
      </c>
      <c r="S19" s="4">
        <v>13.8</v>
      </c>
      <c r="T19">
        <f t="shared" si="2"/>
        <v>2.4210526315789473</v>
      </c>
      <c r="U19" s="7">
        <v>4.95</v>
      </c>
      <c r="V19" s="4">
        <v>13.8</v>
      </c>
      <c r="W19">
        <f t="shared" si="3"/>
        <v>2.4210526315789473</v>
      </c>
      <c r="X19" s="7">
        <v>9.4700000000000006</v>
      </c>
    </row>
    <row r="20" spans="1:24">
      <c r="A20" s="16">
        <v>6</v>
      </c>
      <c r="B20" s="3">
        <v>1.73</v>
      </c>
      <c r="C20" s="11"/>
      <c r="D20" s="11"/>
      <c r="E20" s="3">
        <v>8.02</v>
      </c>
      <c r="F20" s="3">
        <v>3.08</v>
      </c>
      <c r="G20" s="3">
        <v>10</v>
      </c>
      <c r="H20" s="17">
        <v>4.82</v>
      </c>
      <c r="S20" s="4">
        <v>14</v>
      </c>
      <c r="T20">
        <f t="shared" si="2"/>
        <v>2.4561403508771931</v>
      </c>
      <c r="U20" s="7">
        <v>4.97</v>
      </c>
      <c r="V20" s="4">
        <v>14</v>
      </c>
      <c r="W20">
        <f t="shared" si="3"/>
        <v>2.4561403508771931</v>
      </c>
      <c r="X20" s="7">
        <v>9.75</v>
      </c>
    </row>
    <row r="21" spans="1:24">
      <c r="A21" s="16">
        <v>6.69</v>
      </c>
      <c r="B21" s="3">
        <v>1.75</v>
      </c>
      <c r="C21" s="11"/>
      <c r="D21" s="11"/>
      <c r="E21" s="3">
        <v>8.36</v>
      </c>
      <c r="F21" s="3">
        <v>3.1</v>
      </c>
      <c r="G21" s="3">
        <v>11</v>
      </c>
      <c r="H21" s="17">
        <v>4.8600000000000003</v>
      </c>
    </row>
    <row r="22" spans="1:24">
      <c r="A22" s="16">
        <v>7.2</v>
      </c>
      <c r="B22" s="3">
        <v>1.76</v>
      </c>
      <c r="C22" s="11"/>
      <c r="D22" s="11"/>
      <c r="E22" s="3">
        <v>9</v>
      </c>
      <c r="F22" s="3">
        <v>3.11</v>
      </c>
      <c r="G22" s="3">
        <v>11.64</v>
      </c>
      <c r="H22" s="17">
        <v>4.87</v>
      </c>
    </row>
    <row r="23" spans="1:24">
      <c r="A23" s="16">
        <v>8.58</v>
      </c>
      <c r="B23" s="3">
        <v>1.77</v>
      </c>
      <c r="C23" s="11"/>
      <c r="D23" s="11"/>
      <c r="E23" s="3">
        <v>9.5</v>
      </c>
      <c r="F23" s="3">
        <v>3.12</v>
      </c>
      <c r="G23" s="3">
        <v>12.32</v>
      </c>
      <c r="H23" s="17">
        <v>4.8899999999999997</v>
      </c>
    </row>
    <row r="24" spans="1:24">
      <c r="A24" s="16">
        <v>9.1</v>
      </c>
      <c r="B24" s="3">
        <v>1.78</v>
      </c>
      <c r="C24" s="11"/>
      <c r="D24" s="11"/>
      <c r="E24" s="3">
        <v>10</v>
      </c>
      <c r="F24" s="3">
        <v>3.13</v>
      </c>
      <c r="G24" s="3">
        <v>13</v>
      </c>
      <c r="H24" s="17">
        <v>4.9000000000000004</v>
      </c>
    </row>
    <row r="25" spans="1:24" ht="15.75" thickBot="1">
      <c r="A25" s="18">
        <v>10</v>
      </c>
      <c r="B25" s="19">
        <v>1.78</v>
      </c>
      <c r="C25" s="20"/>
      <c r="D25" s="20"/>
      <c r="E25" s="20"/>
      <c r="F25" s="20"/>
      <c r="G25" s="20"/>
      <c r="H25" s="21"/>
    </row>
    <row r="27" spans="1:24">
      <c r="B27" s="27"/>
    </row>
    <row r="42" spans="17:18">
      <c r="Q42" t="s">
        <v>15</v>
      </c>
    </row>
    <row r="43" spans="17:18">
      <c r="Q43">
        <v>-1</v>
      </c>
      <c r="R43">
        <v>36</v>
      </c>
    </row>
    <row r="44" spans="17:18">
      <c r="Q44">
        <v>30</v>
      </c>
      <c r="R44">
        <v>30</v>
      </c>
    </row>
    <row r="46" spans="17:18">
      <c r="Q46" t="s">
        <v>16</v>
      </c>
    </row>
    <row r="47" spans="17:18">
      <c r="Q47">
        <v>-1</v>
      </c>
      <c r="R47">
        <v>36</v>
      </c>
    </row>
    <row r="48" spans="17:18">
      <c r="Q48">
        <v>30</v>
      </c>
      <c r="R48">
        <v>30</v>
      </c>
    </row>
    <row r="49" spans="17:20">
      <c r="Q49" t="s">
        <v>14</v>
      </c>
      <c r="S49" t="s">
        <v>19</v>
      </c>
    </row>
    <row r="50" spans="17:20">
      <c r="Q50">
        <v>0</v>
      </c>
      <c r="R50">
        <v>99999999</v>
      </c>
      <c r="S50">
        <v>0</v>
      </c>
      <c r="T50">
        <v>99999999</v>
      </c>
    </row>
    <row r="51" spans="17:20">
      <c r="Q51">
        <v>1</v>
      </c>
      <c r="R51">
        <f>300/Q51</f>
        <v>300</v>
      </c>
      <c r="S51">
        <v>1</v>
      </c>
      <c r="T51">
        <f>350/S51</f>
        <v>350</v>
      </c>
    </row>
    <row r="52" spans="17:20">
      <c r="Q52">
        <v>2</v>
      </c>
      <c r="R52">
        <f t="shared" ref="R52:T85" si="4">300/Q52</f>
        <v>150</v>
      </c>
      <c r="S52">
        <v>2</v>
      </c>
      <c r="T52">
        <f t="shared" ref="T52:T110" si="5">350/S52</f>
        <v>175</v>
      </c>
    </row>
    <row r="53" spans="17:20">
      <c r="Q53">
        <v>3</v>
      </c>
      <c r="R53">
        <f t="shared" si="4"/>
        <v>100</v>
      </c>
      <c r="S53">
        <v>3</v>
      </c>
      <c r="T53">
        <f t="shared" si="5"/>
        <v>116.66666666666667</v>
      </c>
    </row>
    <row r="54" spans="17:20">
      <c r="Q54">
        <v>4</v>
      </c>
      <c r="R54">
        <f t="shared" si="4"/>
        <v>75</v>
      </c>
      <c r="S54">
        <v>4</v>
      </c>
      <c r="T54">
        <f t="shared" si="5"/>
        <v>87.5</v>
      </c>
    </row>
    <row r="55" spans="17:20">
      <c r="Q55">
        <v>5</v>
      </c>
      <c r="R55">
        <f t="shared" si="4"/>
        <v>60</v>
      </c>
      <c r="S55">
        <v>5</v>
      </c>
      <c r="T55">
        <f t="shared" si="5"/>
        <v>70</v>
      </c>
    </row>
    <row r="56" spans="17:20">
      <c r="Q56">
        <v>6</v>
      </c>
      <c r="R56">
        <f t="shared" si="4"/>
        <v>50</v>
      </c>
      <c r="S56">
        <v>6</v>
      </c>
      <c r="T56">
        <f t="shared" si="5"/>
        <v>58.333333333333336</v>
      </c>
    </row>
    <row r="57" spans="17:20">
      <c r="Q57">
        <v>7</v>
      </c>
      <c r="R57">
        <f t="shared" si="4"/>
        <v>42.857142857142854</v>
      </c>
      <c r="S57">
        <v>7</v>
      </c>
      <c r="T57">
        <f t="shared" si="5"/>
        <v>50</v>
      </c>
    </row>
    <row r="58" spans="17:20">
      <c r="Q58">
        <v>8</v>
      </c>
      <c r="R58">
        <f t="shared" si="4"/>
        <v>37.5</v>
      </c>
      <c r="S58">
        <v>8</v>
      </c>
      <c r="T58">
        <f t="shared" si="5"/>
        <v>43.75</v>
      </c>
    </row>
    <row r="59" spans="17:20">
      <c r="Q59">
        <v>9</v>
      </c>
      <c r="R59">
        <f t="shared" si="4"/>
        <v>33.333333333333336</v>
      </c>
      <c r="S59">
        <v>9</v>
      </c>
      <c r="T59">
        <f t="shared" si="5"/>
        <v>38.888888888888886</v>
      </c>
    </row>
    <row r="60" spans="17:20">
      <c r="Q60">
        <v>10</v>
      </c>
      <c r="R60">
        <f t="shared" si="4"/>
        <v>30</v>
      </c>
      <c r="S60">
        <v>10</v>
      </c>
      <c r="T60">
        <f t="shared" si="5"/>
        <v>35</v>
      </c>
    </row>
    <row r="61" spans="17:20">
      <c r="Q61">
        <v>11</v>
      </c>
      <c r="R61">
        <f t="shared" si="4"/>
        <v>27.272727272727273</v>
      </c>
      <c r="S61">
        <v>11</v>
      </c>
      <c r="T61">
        <f t="shared" si="5"/>
        <v>31.818181818181817</v>
      </c>
    </row>
    <row r="62" spans="17:20">
      <c r="Q62">
        <v>12</v>
      </c>
      <c r="R62">
        <f t="shared" si="4"/>
        <v>25</v>
      </c>
      <c r="S62">
        <v>12</v>
      </c>
      <c r="T62">
        <f t="shared" si="5"/>
        <v>29.166666666666668</v>
      </c>
    </row>
    <row r="63" spans="17:20">
      <c r="Q63">
        <v>13</v>
      </c>
      <c r="R63">
        <f t="shared" si="4"/>
        <v>23.076923076923077</v>
      </c>
      <c r="S63">
        <v>13</v>
      </c>
      <c r="T63">
        <f>350/S63</f>
        <v>26.923076923076923</v>
      </c>
    </row>
    <row r="64" spans="17:20">
      <c r="Q64">
        <v>14</v>
      </c>
      <c r="R64">
        <f t="shared" si="4"/>
        <v>21.428571428571427</v>
      </c>
      <c r="S64">
        <v>14</v>
      </c>
      <c r="T64">
        <f t="shared" si="5"/>
        <v>25</v>
      </c>
    </row>
    <row r="65" spans="16:37">
      <c r="Q65">
        <v>15</v>
      </c>
      <c r="R65">
        <f t="shared" si="4"/>
        <v>20</v>
      </c>
      <c r="S65">
        <v>15</v>
      </c>
      <c r="T65">
        <f t="shared" si="5"/>
        <v>23.333333333333332</v>
      </c>
    </row>
    <row r="66" spans="16:37">
      <c r="Q66">
        <v>16</v>
      </c>
      <c r="R66">
        <f t="shared" si="4"/>
        <v>18.75</v>
      </c>
      <c r="S66">
        <v>16</v>
      </c>
      <c r="T66">
        <f t="shared" si="5"/>
        <v>21.875</v>
      </c>
    </row>
    <row r="67" spans="16:37">
      <c r="Q67">
        <v>17</v>
      </c>
      <c r="R67">
        <f t="shared" si="4"/>
        <v>17.647058823529413</v>
      </c>
      <c r="S67">
        <v>17</v>
      </c>
      <c r="T67">
        <f t="shared" si="5"/>
        <v>20.588235294117649</v>
      </c>
    </row>
    <row r="68" spans="16:37">
      <c r="Q68">
        <v>18</v>
      </c>
      <c r="R68">
        <f t="shared" si="4"/>
        <v>16.666666666666668</v>
      </c>
      <c r="S68">
        <v>18</v>
      </c>
      <c r="T68">
        <f t="shared" si="5"/>
        <v>19.444444444444443</v>
      </c>
    </row>
    <row r="69" spans="16:37">
      <c r="Q69">
        <v>19</v>
      </c>
      <c r="R69">
        <f t="shared" si="4"/>
        <v>15.789473684210526</v>
      </c>
      <c r="S69">
        <v>19</v>
      </c>
      <c r="T69">
        <f t="shared" si="5"/>
        <v>18.421052631578949</v>
      </c>
      <c r="AJ69" t="s">
        <v>17</v>
      </c>
    </row>
    <row r="70" spans="16:37">
      <c r="Q70">
        <v>20</v>
      </c>
      <c r="R70">
        <f t="shared" si="4"/>
        <v>15</v>
      </c>
      <c r="S70">
        <v>20</v>
      </c>
      <c r="T70">
        <f t="shared" si="5"/>
        <v>17.5</v>
      </c>
    </row>
    <row r="71" spans="16:37">
      <c r="P71" t="s">
        <v>23</v>
      </c>
      <c r="Q71">
        <v>21</v>
      </c>
      <c r="R71">
        <f t="shared" si="4"/>
        <v>14.285714285714286</v>
      </c>
      <c r="S71">
        <v>21</v>
      </c>
      <c r="T71">
        <f t="shared" si="5"/>
        <v>16.666666666666668</v>
      </c>
      <c r="AJ71">
        <v>60</v>
      </c>
      <c r="AK71">
        <v>60</v>
      </c>
    </row>
    <row r="72" spans="16:37">
      <c r="Q72">
        <v>22</v>
      </c>
      <c r="R72">
        <f t="shared" si="4"/>
        <v>13.636363636363637</v>
      </c>
      <c r="S72">
        <v>22</v>
      </c>
      <c r="T72">
        <f t="shared" si="5"/>
        <v>15.909090909090908</v>
      </c>
      <c r="AJ72">
        <v>-1</v>
      </c>
      <c r="AK72">
        <v>511</v>
      </c>
    </row>
    <row r="73" spans="16:37">
      <c r="Q73">
        <v>23</v>
      </c>
      <c r="R73">
        <f t="shared" si="4"/>
        <v>13.043478260869565</v>
      </c>
      <c r="S73">
        <v>23</v>
      </c>
      <c r="T73">
        <f t="shared" si="5"/>
        <v>15.217391304347826</v>
      </c>
      <c r="AJ73" t="s">
        <v>18</v>
      </c>
    </row>
    <row r="74" spans="16:37">
      <c r="Q74">
        <v>24</v>
      </c>
      <c r="R74">
        <f t="shared" si="4"/>
        <v>12.5</v>
      </c>
      <c r="S74">
        <v>24</v>
      </c>
      <c r="T74">
        <f t="shared" si="5"/>
        <v>14.583333333333334</v>
      </c>
    </row>
    <row r="75" spans="16:37">
      <c r="Q75">
        <v>25</v>
      </c>
      <c r="R75">
        <f t="shared" si="4"/>
        <v>12</v>
      </c>
      <c r="S75">
        <v>25</v>
      </c>
      <c r="T75">
        <f t="shared" si="5"/>
        <v>14</v>
      </c>
      <c r="AJ75">
        <v>500</v>
      </c>
      <c r="AK75">
        <v>500</v>
      </c>
    </row>
    <row r="76" spans="16:37">
      <c r="Q76">
        <v>26</v>
      </c>
      <c r="R76">
        <f t="shared" si="4"/>
        <v>11.538461538461538</v>
      </c>
      <c r="S76">
        <v>26</v>
      </c>
      <c r="T76">
        <f t="shared" si="5"/>
        <v>13.461538461538462</v>
      </c>
      <c r="AJ76">
        <v>-1</v>
      </c>
      <c r="AK76">
        <v>66</v>
      </c>
    </row>
    <row r="77" spans="16:37">
      <c r="Q77">
        <v>27</v>
      </c>
      <c r="R77">
        <f t="shared" si="4"/>
        <v>11.111111111111111</v>
      </c>
      <c r="S77">
        <v>27</v>
      </c>
      <c r="T77">
        <f t="shared" si="5"/>
        <v>12.962962962962964</v>
      </c>
    </row>
    <row r="78" spans="16:37">
      <c r="Q78">
        <v>28</v>
      </c>
      <c r="R78">
        <f t="shared" si="4"/>
        <v>10.714285714285714</v>
      </c>
      <c r="S78">
        <v>28</v>
      </c>
      <c r="T78">
        <f t="shared" si="5"/>
        <v>12.5</v>
      </c>
    </row>
    <row r="79" spans="16:37">
      <c r="Q79">
        <v>29</v>
      </c>
      <c r="R79">
        <f t="shared" si="4"/>
        <v>10.344827586206897</v>
      </c>
      <c r="S79">
        <v>29</v>
      </c>
      <c r="T79">
        <f t="shared" si="5"/>
        <v>12.068965517241379</v>
      </c>
    </row>
    <row r="80" spans="16:37">
      <c r="Q80">
        <v>30</v>
      </c>
      <c r="R80">
        <f t="shared" si="4"/>
        <v>10</v>
      </c>
      <c r="S80">
        <v>30</v>
      </c>
      <c r="T80">
        <f t="shared" si="5"/>
        <v>11.666666666666666</v>
      </c>
    </row>
    <row r="81" spans="17:20">
      <c r="Q81">
        <v>31</v>
      </c>
      <c r="R81">
        <f t="shared" si="4"/>
        <v>9.67741935483871</v>
      </c>
      <c r="S81">
        <v>31</v>
      </c>
      <c r="T81">
        <f t="shared" si="5"/>
        <v>11.290322580645162</v>
      </c>
    </row>
    <row r="82" spans="17:20">
      <c r="Q82">
        <v>32</v>
      </c>
      <c r="R82">
        <f t="shared" si="4"/>
        <v>9.375</v>
      </c>
      <c r="S82">
        <v>32</v>
      </c>
      <c r="T82">
        <f t="shared" si="5"/>
        <v>10.9375</v>
      </c>
    </row>
    <row r="83" spans="17:20">
      <c r="Q83">
        <v>33</v>
      </c>
      <c r="R83">
        <f t="shared" si="4"/>
        <v>9.0909090909090917</v>
      </c>
      <c r="S83">
        <v>33</v>
      </c>
      <c r="T83">
        <f t="shared" si="5"/>
        <v>10.606060606060606</v>
      </c>
    </row>
    <row r="84" spans="17:20">
      <c r="Q84">
        <v>34</v>
      </c>
      <c r="R84">
        <f t="shared" si="4"/>
        <v>8.8235294117647065</v>
      </c>
      <c r="S84">
        <v>34</v>
      </c>
      <c r="T84">
        <f t="shared" si="5"/>
        <v>10.294117647058824</v>
      </c>
    </row>
    <row r="85" spans="17:20">
      <c r="Q85">
        <v>35</v>
      </c>
      <c r="R85">
        <f t="shared" si="4"/>
        <v>8.5714285714285712</v>
      </c>
      <c r="S85">
        <v>35</v>
      </c>
      <c r="T85">
        <f t="shared" si="5"/>
        <v>10</v>
      </c>
    </row>
    <row r="86" spans="17:20">
      <c r="S86">
        <v>36</v>
      </c>
      <c r="T86">
        <f t="shared" si="5"/>
        <v>9.7222222222222214</v>
      </c>
    </row>
    <row r="87" spans="17:20">
      <c r="S87">
        <v>37</v>
      </c>
      <c r="T87">
        <f t="shared" si="5"/>
        <v>9.4594594594594597</v>
      </c>
    </row>
    <row r="88" spans="17:20">
      <c r="S88">
        <v>38</v>
      </c>
      <c r="T88">
        <f t="shared" si="5"/>
        <v>9.2105263157894743</v>
      </c>
    </row>
    <row r="89" spans="17:20">
      <c r="S89">
        <v>39</v>
      </c>
      <c r="T89">
        <f t="shared" si="5"/>
        <v>8.9743589743589745</v>
      </c>
    </row>
    <row r="90" spans="17:20">
      <c r="S90">
        <v>40</v>
      </c>
      <c r="T90">
        <f t="shared" si="5"/>
        <v>8.75</v>
      </c>
    </row>
    <row r="91" spans="17:20">
      <c r="S91">
        <v>41</v>
      </c>
      <c r="T91">
        <f t="shared" si="5"/>
        <v>8.536585365853659</v>
      </c>
    </row>
    <row r="92" spans="17:20">
      <c r="S92">
        <v>42</v>
      </c>
      <c r="T92">
        <f t="shared" si="5"/>
        <v>8.3333333333333339</v>
      </c>
    </row>
    <row r="93" spans="17:20">
      <c r="S93">
        <v>43</v>
      </c>
      <c r="T93">
        <f t="shared" si="5"/>
        <v>8.1395348837209305</v>
      </c>
    </row>
    <row r="94" spans="17:20">
      <c r="S94">
        <v>44</v>
      </c>
      <c r="T94">
        <f t="shared" si="5"/>
        <v>7.9545454545454541</v>
      </c>
    </row>
    <row r="95" spans="17:20">
      <c r="S95">
        <v>45</v>
      </c>
      <c r="T95">
        <f t="shared" si="5"/>
        <v>7.7777777777777777</v>
      </c>
    </row>
    <row r="96" spans="17:20">
      <c r="S96">
        <v>46</v>
      </c>
      <c r="T96">
        <f t="shared" si="5"/>
        <v>7.6086956521739131</v>
      </c>
    </row>
    <row r="97" spans="19:20">
      <c r="S97">
        <v>47</v>
      </c>
      <c r="T97">
        <f t="shared" si="5"/>
        <v>7.4468085106382977</v>
      </c>
    </row>
    <row r="98" spans="19:20">
      <c r="S98">
        <v>48</v>
      </c>
      <c r="T98">
        <f t="shared" si="5"/>
        <v>7.291666666666667</v>
      </c>
    </row>
    <row r="99" spans="19:20">
      <c r="S99">
        <v>49</v>
      </c>
      <c r="T99">
        <f t="shared" si="5"/>
        <v>7.1428571428571432</v>
      </c>
    </row>
    <row r="100" spans="19:20">
      <c r="S100">
        <v>50</v>
      </c>
      <c r="T100">
        <f t="shared" si="5"/>
        <v>7</v>
      </c>
    </row>
    <row r="101" spans="19:20">
      <c r="S101">
        <v>51</v>
      </c>
      <c r="T101">
        <f t="shared" si="5"/>
        <v>6.8627450980392153</v>
      </c>
    </row>
    <row r="102" spans="19:20">
      <c r="S102">
        <v>52</v>
      </c>
      <c r="T102">
        <f t="shared" si="5"/>
        <v>6.7307692307692308</v>
      </c>
    </row>
    <row r="103" spans="19:20">
      <c r="S103">
        <v>53</v>
      </c>
      <c r="T103">
        <f t="shared" si="5"/>
        <v>6.6037735849056602</v>
      </c>
    </row>
    <row r="104" spans="19:20">
      <c r="S104">
        <v>54</v>
      </c>
      <c r="T104">
        <f t="shared" si="5"/>
        <v>6.4814814814814818</v>
      </c>
    </row>
    <row r="105" spans="19:20">
      <c r="S105">
        <v>55</v>
      </c>
      <c r="T105">
        <f t="shared" si="5"/>
        <v>6.3636363636363633</v>
      </c>
    </row>
    <row r="106" spans="19:20">
      <c r="S106">
        <v>56</v>
      </c>
      <c r="T106">
        <f t="shared" si="5"/>
        <v>6.25</v>
      </c>
    </row>
    <row r="107" spans="19:20">
      <c r="S107">
        <v>57</v>
      </c>
      <c r="T107">
        <f t="shared" si="5"/>
        <v>6.1403508771929829</v>
      </c>
    </row>
    <row r="108" spans="19:20">
      <c r="S108">
        <v>58</v>
      </c>
      <c r="T108">
        <f t="shared" si="5"/>
        <v>6.0344827586206895</v>
      </c>
    </row>
    <row r="109" spans="19:20">
      <c r="S109">
        <v>59</v>
      </c>
      <c r="T109">
        <f t="shared" si="5"/>
        <v>5.9322033898305087</v>
      </c>
    </row>
    <row r="110" spans="19:20">
      <c r="S110">
        <v>60</v>
      </c>
      <c r="T110">
        <f t="shared" si="5"/>
        <v>5.833333333333333</v>
      </c>
    </row>
    <row r="118" spans="1:19">
      <c r="A118" s="32" t="s">
        <v>20</v>
      </c>
      <c r="B118" s="32" t="s">
        <v>21</v>
      </c>
    </row>
    <row r="119" spans="1:19">
      <c r="A119" s="32">
        <v>-3.53</v>
      </c>
      <c r="B119" s="32">
        <v>0.79</v>
      </c>
    </row>
    <row r="120" spans="1:19">
      <c r="A120" s="32">
        <v>0</v>
      </c>
      <c r="B120" s="32">
        <v>1.78</v>
      </c>
    </row>
    <row r="121" spans="1:19" ht="15.75" thickBot="1">
      <c r="A121" s="32">
        <v>3.53</v>
      </c>
      <c r="B121" s="32">
        <v>3.13</v>
      </c>
    </row>
    <row r="122" spans="1:19">
      <c r="A122" s="32">
        <v>7.06</v>
      </c>
      <c r="B122" s="32">
        <v>4.9000000000000004</v>
      </c>
      <c r="L122" s="24">
        <v>0</v>
      </c>
      <c r="M122" s="25"/>
      <c r="N122" s="25">
        <v>-3.53</v>
      </c>
      <c r="O122" s="25"/>
      <c r="P122" s="25">
        <v>3.53</v>
      </c>
      <c r="Q122" s="25"/>
      <c r="R122" s="25">
        <v>7.06</v>
      </c>
      <c r="S122" s="26"/>
    </row>
    <row r="123" spans="1:19">
      <c r="L123" s="14" t="s">
        <v>0</v>
      </c>
      <c r="M123" s="22" t="s">
        <v>1</v>
      </c>
      <c r="N123" s="22" t="s">
        <v>0</v>
      </c>
      <c r="O123" s="22" t="s">
        <v>1</v>
      </c>
      <c r="P123" s="22" t="s">
        <v>0</v>
      </c>
      <c r="Q123" s="22" t="s">
        <v>1</v>
      </c>
      <c r="R123" s="22" t="s">
        <v>0</v>
      </c>
      <c r="S123" s="15" t="s">
        <v>1</v>
      </c>
    </row>
    <row r="124" spans="1:19">
      <c r="L124" s="16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17">
        <v>0</v>
      </c>
    </row>
    <row r="125" spans="1:19">
      <c r="B125" t="s">
        <v>22</v>
      </c>
      <c r="L125" s="16">
        <v>0.19</v>
      </c>
      <c r="M125" s="3">
        <v>0.16</v>
      </c>
      <c r="N125" s="3">
        <v>0.24</v>
      </c>
      <c r="O125" s="3">
        <v>0.13</v>
      </c>
      <c r="P125" s="3">
        <v>0.32</v>
      </c>
      <c r="Q125" s="3">
        <v>0.34</v>
      </c>
      <c r="R125" s="3">
        <v>0.5</v>
      </c>
      <c r="S125" s="17">
        <v>0.64</v>
      </c>
    </row>
    <row r="126" spans="1:19">
      <c r="L126" s="16">
        <v>0.37</v>
      </c>
      <c r="M126" s="3">
        <v>0.28999999999999998</v>
      </c>
      <c r="N126" s="3">
        <v>0.49</v>
      </c>
      <c r="O126" s="3">
        <v>0.25</v>
      </c>
      <c r="P126" s="3">
        <v>0.63</v>
      </c>
      <c r="Q126" s="3">
        <v>0.63</v>
      </c>
      <c r="R126" s="3">
        <v>1</v>
      </c>
      <c r="S126" s="17">
        <v>1.17</v>
      </c>
    </row>
    <row r="127" spans="1:19">
      <c r="L127" s="16">
        <v>0.55000000000000004</v>
      </c>
      <c r="M127" s="3">
        <v>0.42</v>
      </c>
      <c r="N127" s="3">
        <v>0.7</v>
      </c>
      <c r="O127" s="3">
        <v>0.33</v>
      </c>
      <c r="P127" s="3">
        <v>0.89</v>
      </c>
      <c r="Q127" s="3">
        <v>0.85</v>
      </c>
      <c r="R127" s="3">
        <v>1.25</v>
      </c>
      <c r="S127" s="17">
        <v>1.42</v>
      </c>
    </row>
    <row r="128" spans="1:19">
      <c r="L128" s="16">
        <v>0.7</v>
      </c>
      <c r="M128" s="3">
        <v>0.51</v>
      </c>
      <c r="N128" s="3">
        <v>1.1000000000000001</v>
      </c>
      <c r="O128" s="3">
        <v>0.47</v>
      </c>
      <c r="P128" s="3">
        <v>1.41</v>
      </c>
      <c r="Q128" s="3">
        <v>1.25</v>
      </c>
      <c r="R128" s="3">
        <v>1.7</v>
      </c>
      <c r="S128" s="17">
        <v>1.85</v>
      </c>
    </row>
    <row r="129" spans="12:19">
      <c r="L129" s="16">
        <v>0.93</v>
      </c>
      <c r="M129" s="3">
        <v>0.65</v>
      </c>
      <c r="N129" s="3">
        <v>1.42</v>
      </c>
      <c r="O129" s="3">
        <v>0.55000000000000004</v>
      </c>
      <c r="P129" s="3">
        <v>1.71</v>
      </c>
      <c r="Q129" s="3">
        <v>1.46</v>
      </c>
      <c r="R129" s="3">
        <v>2.2000000000000002</v>
      </c>
      <c r="S129" s="17">
        <v>2.27</v>
      </c>
    </row>
    <row r="130" spans="12:19">
      <c r="L130" s="16">
        <v>1.1000000000000001</v>
      </c>
      <c r="M130" s="3">
        <v>0.75</v>
      </c>
      <c r="N130" s="3">
        <v>1.79</v>
      </c>
      <c r="O130" s="3">
        <v>0.63</v>
      </c>
      <c r="P130" s="3">
        <v>2.3199999999999998</v>
      </c>
      <c r="Q130" s="3">
        <v>1.82</v>
      </c>
      <c r="R130" s="3">
        <v>2.83</v>
      </c>
      <c r="S130" s="17">
        <v>2.73</v>
      </c>
    </row>
    <row r="131" spans="12:19">
      <c r="L131" s="16">
        <v>1.3</v>
      </c>
      <c r="M131" s="3">
        <v>0.86</v>
      </c>
      <c r="N131" s="3">
        <v>2.2000000000000002</v>
      </c>
      <c r="O131" s="3">
        <v>0.69</v>
      </c>
      <c r="P131" s="3">
        <v>2.42</v>
      </c>
      <c r="Q131" s="3">
        <v>1.89</v>
      </c>
      <c r="R131" s="3">
        <v>3.67</v>
      </c>
      <c r="S131" s="17">
        <v>3.27</v>
      </c>
    </row>
    <row r="132" spans="12:19">
      <c r="L132" s="16">
        <v>1.94</v>
      </c>
      <c r="M132" s="3">
        <v>1.1399999999999999</v>
      </c>
      <c r="N132" s="3">
        <v>2.6</v>
      </c>
      <c r="O132" s="3">
        <v>0.73</v>
      </c>
      <c r="P132" s="3">
        <v>3</v>
      </c>
      <c r="Q132" s="3">
        <v>2.16</v>
      </c>
      <c r="R132" s="3">
        <v>4.0599999999999996</v>
      </c>
      <c r="S132" s="17">
        <v>3.47</v>
      </c>
    </row>
    <row r="133" spans="12:19">
      <c r="L133" s="16">
        <v>2.35</v>
      </c>
      <c r="M133" s="3">
        <v>1.28</v>
      </c>
      <c r="N133" s="3">
        <v>3.08</v>
      </c>
      <c r="O133" s="3">
        <v>0.75</v>
      </c>
      <c r="P133" s="3">
        <v>3.5</v>
      </c>
      <c r="Q133" s="3">
        <v>2.38</v>
      </c>
      <c r="R133" s="3">
        <v>4.5</v>
      </c>
      <c r="S133" s="17">
        <v>3.7</v>
      </c>
    </row>
    <row r="134" spans="12:19">
      <c r="L134" s="16">
        <v>2.7</v>
      </c>
      <c r="M134" s="3">
        <v>1.38</v>
      </c>
      <c r="N134" s="3">
        <v>3.5</v>
      </c>
      <c r="O134" s="3">
        <v>0.77</v>
      </c>
      <c r="P134" s="3">
        <v>4.2</v>
      </c>
      <c r="Q134" s="3">
        <v>2.6</v>
      </c>
      <c r="R134" s="3">
        <v>5.04</v>
      </c>
      <c r="S134" s="17">
        <v>3.92</v>
      </c>
    </row>
    <row r="135" spans="12:19">
      <c r="L135" s="16">
        <v>2.97</v>
      </c>
      <c r="M135" s="3">
        <v>1.45</v>
      </c>
      <c r="N135" s="3">
        <v>4</v>
      </c>
      <c r="O135" s="3">
        <v>0.78</v>
      </c>
      <c r="P135" s="3">
        <v>4.8</v>
      </c>
      <c r="Q135" s="3">
        <v>2.75</v>
      </c>
      <c r="R135" s="3">
        <v>5.76</v>
      </c>
      <c r="S135" s="17">
        <v>4.18</v>
      </c>
    </row>
    <row r="136" spans="12:19">
      <c r="L136" s="16">
        <v>3.39</v>
      </c>
      <c r="M136" s="3">
        <v>1.53</v>
      </c>
      <c r="N136" s="3">
        <v>4.41</v>
      </c>
      <c r="O136" s="3">
        <v>0.78</v>
      </c>
      <c r="P136" s="3">
        <v>5.18</v>
      </c>
      <c r="Q136" s="3">
        <v>2.83</v>
      </c>
      <c r="R136" s="3">
        <v>6.34</v>
      </c>
      <c r="S136" s="17">
        <v>4.3600000000000003</v>
      </c>
    </row>
    <row r="137" spans="12:19">
      <c r="L137" s="16">
        <v>3.57</v>
      </c>
      <c r="M137" s="3">
        <v>1.56</v>
      </c>
      <c r="N137" s="3">
        <v>5</v>
      </c>
      <c r="O137" s="3">
        <v>0.79</v>
      </c>
      <c r="P137" s="3">
        <v>5.8</v>
      </c>
      <c r="Q137" s="3">
        <v>2.92</v>
      </c>
      <c r="R137" s="3">
        <v>7.09</v>
      </c>
      <c r="S137" s="17">
        <v>4.51</v>
      </c>
    </row>
    <row r="138" spans="12:19">
      <c r="L138" s="16">
        <v>4.1900000000000004</v>
      </c>
      <c r="M138" s="3">
        <v>1.64</v>
      </c>
      <c r="N138" s="11"/>
      <c r="O138" s="11"/>
      <c r="P138" s="3">
        <v>6.2</v>
      </c>
      <c r="Q138" s="3">
        <v>2.97</v>
      </c>
      <c r="R138" s="3">
        <v>7.84</v>
      </c>
      <c r="S138" s="17">
        <v>4.63</v>
      </c>
    </row>
    <row r="139" spans="12:19">
      <c r="L139" s="16">
        <v>4.4800000000000004</v>
      </c>
      <c r="M139" s="3">
        <v>1.67</v>
      </c>
      <c r="N139" s="11"/>
      <c r="O139" s="11"/>
      <c r="P139" s="3">
        <v>6.8</v>
      </c>
      <c r="Q139" s="3">
        <v>3.02</v>
      </c>
      <c r="R139" s="3">
        <v>8.84</v>
      </c>
      <c r="S139" s="17">
        <v>4.74</v>
      </c>
    </row>
    <row r="140" spans="12:19">
      <c r="L140" s="16">
        <v>5.0999999999999996</v>
      </c>
      <c r="M140" s="3">
        <v>1.7</v>
      </c>
      <c r="N140" s="11"/>
      <c r="O140" s="11"/>
      <c r="P140" s="3">
        <v>7.42</v>
      </c>
      <c r="Q140" s="3">
        <v>3.06</v>
      </c>
      <c r="R140" s="3">
        <v>9.6300000000000008</v>
      </c>
      <c r="S140" s="17">
        <v>4.79</v>
      </c>
    </row>
    <row r="141" spans="12:19">
      <c r="L141" s="16">
        <v>6</v>
      </c>
      <c r="M141" s="3">
        <v>1.73</v>
      </c>
      <c r="N141" s="11"/>
      <c r="O141" s="11"/>
      <c r="P141" s="3">
        <v>8.02</v>
      </c>
      <c r="Q141" s="3">
        <v>3.08</v>
      </c>
      <c r="R141" s="3">
        <v>10</v>
      </c>
      <c r="S141" s="17">
        <v>4.82</v>
      </c>
    </row>
    <row r="142" spans="12:19">
      <c r="L142" s="16">
        <v>6.69</v>
      </c>
      <c r="M142" s="3">
        <v>1.75</v>
      </c>
      <c r="N142" s="11"/>
      <c r="O142" s="11"/>
      <c r="P142" s="3">
        <v>8.36</v>
      </c>
      <c r="Q142" s="3">
        <v>3.1</v>
      </c>
      <c r="R142" s="3">
        <v>11</v>
      </c>
      <c r="S142" s="17">
        <v>4.8600000000000003</v>
      </c>
    </row>
    <row r="143" spans="12:19">
      <c r="L143" s="16">
        <v>7.2</v>
      </c>
      <c r="M143" s="3">
        <v>1.76</v>
      </c>
      <c r="N143" s="11"/>
      <c r="O143" s="11"/>
      <c r="P143" s="3">
        <v>9</v>
      </c>
      <c r="Q143" s="3">
        <v>3.11</v>
      </c>
      <c r="R143" s="3">
        <v>11.64</v>
      </c>
      <c r="S143" s="17">
        <v>4.87</v>
      </c>
    </row>
    <row r="144" spans="12:19">
      <c r="L144" s="16">
        <v>8.58</v>
      </c>
      <c r="M144" s="3">
        <v>1.77</v>
      </c>
      <c r="N144" s="11"/>
      <c r="O144" s="11"/>
      <c r="P144" s="3">
        <v>9.5</v>
      </c>
      <c r="Q144" s="3">
        <v>3.12</v>
      </c>
      <c r="R144" s="3">
        <v>12.32</v>
      </c>
      <c r="S144" s="17">
        <v>4.8899999999999997</v>
      </c>
    </row>
    <row r="145" spans="5:19">
      <c r="E145" s="28"/>
      <c r="F145" s="28"/>
      <c r="G145" s="28"/>
      <c r="H145" s="28"/>
      <c r="I145" s="28"/>
      <c r="L145" s="16">
        <v>9.1</v>
      </c>
      <c r="M145" s="3">
        <v>1.78</v>
      </c>
      <c r="N145" s="11"/>
      <c r="O145" s="11"/>
      <c r="P145" s="3">
        <v>10</v>
      </c>
      <c r="Q145" s="3">
        <v>3.13</v>
      </c>
      <c r="R145" s="3">
        <v>13</v>
      </c>
      <c r="S145" s="17">
        <v>4.9000000000000004</v>
      </c>
    </row>
    <row r="146" spans="5:19" ht="15.75" thickBot="1">
      <c r="E146" s="29"/>
      <c r="F146" s="29"/>
      <c r="G146" s="29"/>
      <c r="H146" s="29"/>
      <c r="I146" s="29"/>
      <c r="L146" s="18">
        <v>10</v>
      </c>
      <c r="M146" s="19">
        <v>1.78</v>
      </c>
      <c r="N146" s="20"/>
      <c r="O146" s="20"/>
      <c r="P146" s="20"/>
      <c r="Q146" s="20"/>
      <c r="R146" s="20"/>
      <c r="S146" s="21"/>
    </row>
    <row r="147" spans="5:19">
      <c r="E147" s="29"/>
      <c r="F147" s="30"/>
      <c r="G147" s="31"/>
      <c r="H147" s="10"/>
      <c r="I147" s="30"/>
    </row>
    <row r="148" spans="5:19">
      <c r="E148" s="29"/>
      <c r="F148" s="30"/>
      <c r="G148" s="30"/>
      <c r="H148" s="30"/>
      <c r="I148" s="30"/>
    </row>
    <row r="149" spans="5:19">
      <c r="E149" s="29"/>
      <c r="F149" s="30"/>
      <c r="G149" s="30"/>
      <c r="H149" s="30"/>
      <c r="I149" s="30"/>
    </row>
    <row r="150" spans="5:19">
      <c r="E150" s="28"/>
      <c r="F150" s="28"/>
      <c r="G150" s="28"/>
      <c r="H150" s="28"/>
      <c r="I150" s="28"/>
    </row>
  </sheetData>
  <mergeCells count="14">
    <mergeCell ref="L122:M122"/>
    <mergeCell ref="N122:O122"/>
    <mergeCell ref="P122:Q122"/>
    <mergeCell ref="R122:S122"/>
    <mergeCell ref="N1:O1"/>
    <mergeCell ref="P1:Q1"/>
    <mergeCell ref="S1:T1"/>
    <mergeCell ref="U1:V1"/>
    <mergeCell ref="A1:B1"/>
    <mergeCell ref="C1:D1"/>
    <mergeCell ref="E1:F1"/>
    <mergeCell ref="G1:H1"/>
    <mergeCell ref="J1:K1"/>
    <mergeCell ref="L1:M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2015-10-28T16:37:49Z</dcterms:created>
  <dcterms:modified xsi:type="dcterms:W3CDTF">2015-10-30T22:18:57Z</dcterms:modified>
</cp:coreProperties>
</file>