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oFritz\Studium\Master\_subjects\4th Semester\Master Thesis Seminar\country data\"/>
    </mc:Choice>
  </mc:AlternateContent>
  <xr:revisionPtr revIDLastSave="0" documentId="13_ncr:1_{50463116-CA15-4D20-B814-F7FCC0B5107E}" xr6:coauthVersionLast="47" xr6:coauthVersionMax="47" xr10:uidLastSave="{00000000-0000-0000-0000-000000000000}"/>
  <bookViews>
    <workbookView xWindow="-110" yWindow="-110" windowWidth="21820" windowHeight="14620" xr2:uid="{2D068450-C470-4A9B-9FD5-7E3122DB5D09}"/>
  </bookViews>
  <sheets>
    <sheet name="main" sheetId="1" r:id="rId1"/>
    <sheet name="WB comparis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5" i="1" l="1"/>
  <c r="C133" i="1"/>
  <c r="D133" i="1"/>
  <c r="E133" i="1"/>
  <c r="B133" i="1"/>
  <c r="B128" i="1"/>
  <c r="C128" i="1"/>
  <c r="C129" i="1" s="1"/>
  <c r="D128" i="1"/>
  <c r="D129" i="1" s="1"/>
  <c r="E128" i="1"/>
  <c r="E129" i="1" s="1"/>
  <c r="B126" i="1"/>
  <c r="B127" i="1" s="1"/>
  <c r="C126" i="1"/>
  <c r="C127" i="1" s="1"/>
  <c r="D126" i="1"/>
  <c r="D127" i="1" s="1"/>
  <c r="E126" i="1"/>
  <c r="E127" i="1" s="1"/>
  <c r="C130" i="1"/>
  <c r="C131" i="1" s="1"/>
  <c r="D130" i="1"/>
  <c r="D131" i="1" s="1"/>
  <c r="E130" i="1"/>
  <c r="B130" i="1"/>
  <c r="B131" i="1" s="1"/>
  <c r="T67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3" i="2"/>
  <c r="B137" i="1" l="1"/>
  <c r="E137" i="1"/>
  <c r="D137" i="1"/>
  <c r="C137" i="1"/>
  <c r="L66" i="2"/>
  <c r="M66" i="2" s="1"/>
  <c r="N66" i="2" s="1"/>
  <c r="H66" i="2"/>
  <c r="D66" i="2"/>
  <c r="C66" i="2"/>
  <c r="O67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G67" i="2" s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B136" i="1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D49" i="2" s="1"/>
  <c r="C50" i="2"/>
  <c r="C51" i="2"/>
  <c r="C52" i="2"/>
  <c r="C53" i="2"/>
  <c r="C54" i="2"/>
  <c r="C55" i="2"/>
  <c r="C56" i="2"/>
  <c r="C57" i="2"/>
  <c r="D57" i="2" s="1"/>
  <c r="C58" i="2"/>
  <c r="C59" i="2"/>
  <c r="C60" i="2"/>
  <c r="C61" i="2"/>
  <c r="C62" i="2"/>
  <c r="C63" i="2"/>
  <c r="C64" i="2"/>
  <c r="C65" i="2"/>
  <c r="D65" i="2" s="1"/>
  <c r="C3" i="2"/>
  <c r="C136" i="1"/>
  <c r="D136" i="1"/>
  <c r="E136" i="1"/>
  <c r="D41" i="2" l="1"/>
  <c r="D33" i="2"/>
  <c r="D25" i="2"/>
  <c r="D17" i="2"/>
  <c r="D9" i="2"/>
  <c r="D62" i="2"/>
  <c r="D54" i="2"/>
  <c r="D14" i="2"/>
  <c r="D6" i="2"/>
  <c r="D52" i="2"/>
  <c r="D44" i="2"/>
  <c r="D36" i="2"/>
  <c r="D28" i="2"/>
  <c r="D20" i="2"/>
  <c r="D12" i="2"/>
  <c r="D59" i="2"/>
  <c r="D51" i="2"/>
  <c r="D35" i="2"/>
  <c r="D11" i="2"/>
  <c r="D63" i="2"/>
  <c r="D55" i="2"/>
  <c r="D47" i="2"/>
  <c r="D39" i="2"/>
  <c r="D31" i="2"/>
  <c r="D23" i="2"/>
  <c r="D15" i="2"/>
  <c r="D7" i="2"/>
  <c r="D5" i="2"/>
  <c r="D64" i="2"/>
  <c r="D56" i="2"/>
  <c r="D48" i="2"/>
  <c r="D40" i="2"/>
  <c r="D32" i="2"/>
  <c r="D24" i="2"/>
  <c r="D16" i="2"/>
  <c r="D8" i="2"/>
  <c r="D46" i="2"/>
  <c r="D38" i="2"/>
  <c r="D30" i="2"/>
  <c r="D22" i="2"/>
  <c r="D61" i="2"/>
  <c r="D53" i="2"/>
  <c r="D45" i="2"/>
  <c r="D37" i="2"/>
  <c r="D29" i="2"/>
  <c r="D21" i="2"/>
  <c r="D13" i="2"/>
  <c r="D60" i="2"/>
  <c r="D4" i="2"/>
  <c r="D43" i="2"/>
  <c r="D27" i="2"/>
  <c r="D19" i="2"/>
  <c r="D58" i="2"/>
  <c r="D50" i="2"/>
  <c r="D42" i="2"/>
  <c r="D34" i="2"/>
  <c r="D26" i="2"/>
  <c r="D18" i="2"/>
  <c r="D10" i="2"/>
  <c r="D67" i="2" l="1"/>
</calcChain>
</file>

<file path=xl/sharedStrings.xml><?xml version="1.0" encoding="utf-8"?>
<sst xmlns="http://schemas.openxmlformats.org/spreadsheetml/2006/main" count="42" uniqueCount="32">
  <si>
    <t>std dev</t>
  </si>
  <si>
    <t>corr with g^Y</t>
  </si>
  <si>
    <t>corr with tby</t>
  </si>
  <si>
    <t>1st order autocorr</t>
  </si>
  <si>
    <t>year</t>
  </si>
  <si>
    <t>real GDP pc (2015$)</t>
  </si>
  <si>
    <t>logged real GDP pc</t>
  </si>
  <si>
    <t>growth rate</t>
  </si>
  <si>
    <t>WB DATA</t>
  </si>
  <si>
    <t>GPU</t>
  </si>
  <si>
    <t>gdp</t>
  </si>
  <si>
    <t>c</t>
  </si>
  <si>
    <t>i</t>
  </si>
  <si>
    <t>tby</t>
  </si>
  <si>
    <t>Import %</t>
  </si>
  <si>
    <t>Export %</t>
  </si>
  <si>
    <t>WB</t>
  </si>
  <si>
    <t>Population</t>
  </si>
  <si>
    <t>last 25y</t>
  </si>
  <si>
    <t>real consumption</t>
  </si>
  <si>
    <t>real cons pc</t>
  </si>
  <si>
    <t>log real cons pc</t>
  </si>
  <si>
    <t>Correlations</t>
  </si>
  <si>
    <t>real GFCF</t>
  </si>
  <si>
    <t>real GFCF pc</t>
  </si>
  <si>
    <t>log real GFCF pc</t>
  </si>
  <si>
    <t>standard error (sigma/sqrt(2n))</t>
  </si>
  <si>
    <t>standard error (1-corr²)/sqrt(n-2)</t>
  </si>
  <si>
    <t>standard error sqrt((1+2*corr²)/n)</t>
  </si>
  <si>
    <t>Upper bound 25%</t>
  </si>
  <si>
    <t>UB 30%</t>
  </si>
  <si>
    <t>average tby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</si>
</sst>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4" fontId="0" fillId="3" borderId="0" xfId="0" applyNumberFormat="1" applyFill="1"/>
    <xf numFmtId="0" fontId="0" fillId="4" borderId="0" xfId="0" applyFill="1"/>
    <xf numFmtId="166" fontId="0" fillId="0" borderId="0" xfId="1" applyNumberFormat="1" applyFont="1"/>
    <xf numFmtId="2" fontId="0" fillId="4" borderId="0" xfId="0" applyNumberFormat="1" applyFill="1"/>
    <xf numFmtId="2" fontId="0" fillId="0" borderId="0" xfId="0" applyNumberFormat="1"/>
    <xf numFmtId="166" fontId="0" fillId="4" borderId="0" xfId="1" applyNumberFormat="1" applyFont="1" applyFill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B96F-87A1-4A24-84B9-2A8B4CFFE5CB}">
  <dimension ref="A1:F137"/>
  <sheetViews>
    <sheetView tabSelected="1" topLeftCell="A109" workbookViewId="0">
      <selection activeCell="G20" sqref="G20"/>
    </sheetView>
  </sheetViews>
  <sheetFormatPr defaultRowHeight="14.5" x14ac:dyDescent="0.35"/>
  <cols>
    <col min="6" max="6" width="28.81640625" bestFit="1" customWidth="1"/>
  </cols>
  <sheetData>
    <row r="1" spans="1:5" x14ac:dyDescent="0.35">
      <c r="A1" t="s">
        <v>4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>
        <v>1901</v>
      </c>
      <c r="B2">
        <v>5.322950677710736E-2</v>
      </c>
      <c r="C2">
        <v>5.4781468448124926E-2</v>
      </c>
      <c r="D2">
        <v>1.0102159439814073E-2</v>
      </c>
      <c r="E2">
        <v>-2.0814879631642365E-2</v>
      </c>
    </row>
    <row r="3" spans="1:5" x14ac:dyDescent="0.35">
      <c r="A3">
        <v>1902</v>
      </c>
      <c r="B3">
        <v>-4.8305466223252935E-2</v>
      </c>
      <c r="C3">
        <v>-7.7090011818571114E-2</v>
      </c>
      <c r="D3">
        <v>-4.0469906570677949E-2</v>
      </c>
      <c r="E3">
        <v>-4.9546157904537058E-3</v>
      </c>
    </row>
    <row r="4" spans="1:5" x14ac:dyDescent="0.35">
      <c r="A4">
        <v>1903</v>
      </c>
      <c r="B4">
        <v>0.10577155534902616</v>
      </c>
      <c r="C4">
        <v>0.11490676247104226</v>
      </c>
      <c r="D4">
        <v>6.3289834181782467E-2</v>
      </c>
      <c r="E4">
        <v>8.7955370720923696E-4</v>
      </c>
    </row>
    <row r="5" spans="1:5" x14ac:dyDescent="0.35">
      <c r="A5">
        <v>1904</v>
      </c>
      <c r="B5">
        <v>7.3387584156465735E-2</v>
      </c>
      <c r="C5">
        <v>8.7467282062501539E-2</v>
      </c>
      <c r="D5">
        <v>0.34137488540459238</v>
      </c>
      <c r="E5">
        <v>-5.3894336767436414E-2</v>
      </c>
    </row>
    <row r="6" spans="1:5" x14ac:dyDescent="0.35">
      <c r="A6">
        <v>1905</v>
      </c>
      <c r="B6">
        <v>9.6705290748486661E-2</v>
      </c>
      <c r="C6">
        <v>-3.0590741608044425E-2</v>
      </c>
      <c r="D6">
        <v>0.40791402927190212</v>
      </c>
      <c r="E6">
        <v>-2.9069115894837867E-2</v>
      </c>
    </row>
    <row r="7" spans="1:5" x14ac:dyDescent="0.35">
      <c r="A7">
        <v>1906</v>
      </c>
      <c r="B7">
        <v>3.7289713226602572E-3</v>
      </c>
      <c r="C7">
        <v>3.512026920375888E-4</v>
      </c>
      <c r="D7">
        <v>0.13339595713299524</v>
      </c>
      <c r="E7">
        <v>-6.5441854718098422E-2</v>
      </c>
    </row>
    <row r="8" spans="1:5" x14ac:dyDescent="0.35">
      <c r="A8">
        <v>1907</v>
      </c>
      <c r="B8">
        <v>-2.4476640280104434E-2</v>
      </c>
      <c r="C8">
        <v>-0.13489320890325907</v>
      </c>
      <c r="D8">
        <v>0.16559259638904322</v>
      </c>
      <c r="E8">
        <v>-6.1843665269540264E-2</v>
      </c>
    </row>
    <row r="9" spans="1:5" x14ac:dyDescent="0.35">
      <c r="A9">
        <v>1908</v>
      </c>
      <c r="B9">
        <v>4.8112599223498975E-2</v>
      </c>
      <c r="C9">
        <v>0.11548506412677995</v>
      </c>
      <c r="D9">
        <v>-0.20440232914474343</v>
      </c>
      <c r="E9">
        <v>-1.8427512563664372E-2</v>
      </c>
    </row>
    <row r="10" spans="1:5" x14ac:dyDescent="0.35">
      <c r="A10">
        <v>1909</v>
      </c>
      <c r="B10">
        <v>2.8169502466113272E-3</v>
      </c>
      <c r="C10">
        <v>7.9723957816817403E-3</v>
      </c>
      <c r="D10">
        <v>7.4169762422643615E-2</v>
      </c>
      <c r="E10">
        <v>-4.461715059216162E-2</v>
      </c>
    </row>
    <row r="11" spans="1:5" x14ac:dyDescent="0.35">
      <c r="A11">
        <v>1910</v>
      </c>
      <c r="B11">
        <v>2.4864510208432833E-2</v>
      </c>
      <c r="C11">
        <v>7.353583133108188E-3</v>
      </c>
      <c r="D11">
        <v>0.13322178974543952</v>
      </c>
      <c r="E11">
        <v>-6.9006415405576393E-2</v>
      </c>
    </row>
    <row r="12" spans="1:5" x14ac:dyDescent="0.35">
      <c r="A12">
        <v>1911</v>
      </c>
      <c r="B12">
        <v>-2.1374290686097197E-2</v>
      </c>
      <c r="C12">
        <v>2.5671790135190165E-2</v>
      </c>
      <c r="D12">
        <v>-5.4360123400179816E-2</v>
      </c>
      <c r="E12">
        <v>-9.1648323124416217E-2</v>
      </c>
    </row>
    <row r="13" spans="1:5" x14ac:dyDescent="0.35">
      <c r="A13">
        <v>1912</v>
      </c>
      <c r="B13">
        <v>3.9332323300891758E-2</v>
      </c>
      <c r="C13">
        <v>9.3145511549243665E-2</v>
      </c>
      <c r="D13">
        <v>-0.24338650892814151</v>
      </c>
      <c r="E13">
        <v>-4.3831713916812114E-2</v>
      </c>
    </row>
    <row r="14" spans="1:5" x14ac:dyDescent="0.35">
      <c r="A14">
        <v>1913</v>
      </c>
      <c r="B14">
        <v>-2.8838957672716603E-2</v>
      </c>
      <c r="C14">
        <v>9.3231859984149068E-2</v>
      </c>
      <c r="D14">
        <v>-0.11476622524538094</v>
      </c>
      <c r="E14">
        <v>-0.11198404599930911</v>
      </c>
    </row>
    <row r="15" spans="1:5" x14ac:dyDescent="0.35">
      <c r="A15">
        <v>1914</v>
      </c>
      <c r="B15">
        <v>-0.13915154580002387</v>
      </c>
      <c r="C15">
        <v>-0.202299982914937</v>
      </c>
      <c r="D15">
        <v>-0.55809833240231832</v>
      </c>
      <c r="E15">
        <v>1.854967430223026E-2</v>
      </c>
    </row>
    <row r="16" spans="1:5" x14ac:dyDescent="0.35">
      <c r="A16">
        <v>1915</v>
      </c>
      <c r="B16">
        <v>-1.8189932607661774E-2</v>
      </c>
      <c r="C16">
        <v>-4.3510809681700735E-2</v>
      </c>
      <c r="D16">
        <v>-0.45045853914228573</v>
      </c>
      <c r="E16">
        <v>9.0932497961635786E-2</v>
      </c>
    </row>
    <row r="17" spans="1:5" x14ac:dyDescent="0.35">
      <c r="A17">
        <v>1916</v>
      </c>
      <c r="B17">
        <v>-4.8115860405857802E-2</v>
      </c>
      <c r="C17">
        <v>6.4852834902616507E-2</v>
      </c>
      <c r="D17">
        <v>-0.14109499729550024</v>
      </c>
      <c r="E17">
        <v>6.7161541180629225E-3</v>
      </c>
    </row>
    <row r="18" spans="1:5" x14ac:dyDescent="0.35">
      <c r="A18">
        <v>1917</v>
      </c>
      <c r="B18">
        <v>-0.10233980354994543</v>
      </c>
      <c r="C18">
        <v>-2.5094532816579473E-2</v>
      </c>
      <c r="D18">
        <v>-0.29771066160379611</v>
      </c>
      <c r="E18">
        <v>-5.1879988460428988E-2</v>
      </c>
    </row>
    <row r="19" spans="1:5" x14ac:dyDescent="0.35">
      <c r="A19">
        <v>1918</v>
      </c>
      <c r="B19">
        <v>0.15128676532398266</v>
      </c>
      <c r="C19">
        <v>3.3373099679581131E-2</v>
      </c>
      <c r="D19">
        <v>-8.2058791076189408E-3</v>
      </c>
      <c r="E19">
        <v>6.9237332899922788E-2</v>
      </c>
    </row>
    <row r="20" spans="1:5" x14ac:dyDescent="0.35">
      <c r="A20">
        <v>1919</v>
      </c>
      <c r="B20">
        <v>1.8194335717346632E-2</v>
      </c>
      <c r="C20">
        <v>-1.7095749692188633E-3</v>
      </c>
      <c r="D20">
        <v>0.1383868193108988</v>
      </c>
      <c r="E20">
        <v>7.7284840884151107E-2</v>
      </c>
    </row>
    <row r="21" spans="1:5" x14ac:dyDescent="0.35">
      <c r="A21">
        <v>1920</v>
      </c>
      <c r="B21">
        <v>4.8691239359385463E-2</v>
      </c>
      <c r="C21">
        <v>5.980645811895613E-2</v>
      </c>
      <c r="D21">
        <v>0.54319109580197988</v>
      </c>
      <c r="E21">
        <v>2.4220947649143357E-2</v>
      </c>
    </row>
    <row r="22" spans="1:5" x14ac:dyDescent="0.35">
      <c r="A22">
        <v>1921</v>
      </c>
      <c r="B22">
        <v>-4.8414670113494651E-4</v>
      </c>
      <c r="C22">
        <v>5.1504438124007734E-2</v>
      </c>
      <c r="D22">
        <v>0.11999207981659943</v>
      </c>
      <c r="E22">
        <v>-3.4125316140063366E-2</v>
      </c>
    </row>
    <row r="23" spans="1:5" x14ac:dyDescent="0.35">
      <c r="A23">
        <v>1922</v>
      </c>
      <c r="B23">
        <v>4.7061598063839583E-2</v>
      </c>
      <c r="C23">
        <v>-4.7602780424584878E-2</v>
      </c>
      <c r="D23">
        <v>0.1304575103539527</v>
      </c>
      <c r="E23">
        <v>3.2191035324384047E-2</v>
      </c>
    </row>
    <row r="24" spans="1:5" x14ac:dyDescent="0.35">
      <c r="A24">
        <v>1923</v>
      </c>
      <c r="B24">
        <v>6.8958252333507275E-2</v>
      </c>
      <c r="C24">
        <v>0.13075787716966047</v>
      </c>
      <c r="D24">
        <v>0.28758285341823608</v>
      </c>
      <c r="E24">
        <v>-4.878338631569562E-2</v>
      </c>
    </row>
    <row r="25" spans="1:5" x14ac:dyDescent="0.35">
      <c r="A25">
        <v>1924</v>
      </c>
      <c r="B25">
        <v>3.9973102744298217E-2</v>
      </c>
      <c r="C25">
        <v>-3.69554640099512E-2</v>
      </c>
      <c r="D25">
        <v>3.5357199782570348E-2</v>
      </c>
      <c r="E25">
        <v>1.3890420019843456E-2</v>
      </c>
    </row>
    <row r="26" spans="1:5" x14ac:dyDescent="0.35">
      <c r="A26">
        <v>1925</v>
      </c>
      <c r="B26">
        <v>-3.3958900281380267E-2</v>
      </c>
      <c r="C26">
        <v>0.12570774328585799</v>
      </c>
      <c r="D26">
        <v>-5.6731961450996238E-2</v>
      </c>
      <c r="E26">
        <v>-0.11745495807156899</v>
      </c>
    </row>
    <row r="27" spans="1:5" x14ac:dyDescent="0.35">
      <c r="A27">
        <v>1926</v>
      </c>
      <c r="B27">
        <v>1.9096188676913428E-2</v>
      </c>
      <c r="C27">
        <v>5.9936294997733341E-3</v>
      </c>
      <c r="D27">
        <v>-4.1816501557278229E-2</v>
      </c>
      <c r="E27">
        <v>-9.4785478547854782E-2</v>
      </c>
    </row>
    <row r="28" spans="1:5" x14ac:dyDescent="0.35">
      <c r="A28">
        <v>1927</v>
      </c>
      <c r="B28">
        <v>3.9579689984241995E-2</v>
      </c>
      <c r="C28">
        <v>-2.8414630535868568E-2</v>
      </c>
      <c r="D28">
        <v>0.10956215622577226</v>
      </c>
      <c r="E28">
        <v>-4.7828016370001517E-2</v>
      </c>
    </row>
    <row r="29" spans="1:5" x14ac:dyDescent="0.35">
      <c r="A29">
        <v>1928</v>
      </c>
      <c r="B29">
        <v>3.1564529511959094E-2</v>
      </c>
      <c r="C29">
        <v>3.7031171836376942E-2</v>
      </c>
      <c r="D29">
        <v>0.14415458834380424</v>
      </c>
      <c r="E29">
        <v>-7.2179787802103434E-2</v>
      </c>
    </row>
    <row r="30" spans="1:5" x14ac:dyDescent="0.35">
      <c r="A30">
        <v>1929</v>
      </c>
      <c r="B30">
        <v>1.7969721733361865E-2</v>
      </c>
      <c r="C30">
        <v>7.7025107084267574E-3</v>
      </c>
      <c r="D30">
        <v>0.10749636365035187</v>
      </c>
      <c r="E30">
        <v>-8.1937015912470282E-2</v>
      </c>
    </row>
    <row r="31" spans="1:5" x14ac:dyDescent="0.35">
      <c r="A31">
        <v>1930</v>
      </c>
      <c r="B31">
        <v>-6.8158149550043845E-2</v>
      </c>
      <c r="C31">
        <v>-1.8833940456262965E-2</v>
      </c>
      <c r="D31">
        <v>-0.19228734656556412</v>
      </c>
      <c r="E31">
        <v>-0.10043061536324491</v>
      </c>
    </row>
    <row r="32" spans="1:5" x14ac:dyDescent="0.35">
      <c r="A32">
        <v>1931</v>
      </c>
      <c r="B32">
        <v>-9.4459268175965505E-2</v>
      </c>
      <c r="C32">
        <v>-0.28587059123735159</v>
      </c>
      <c r="D32">
        <v>-0.51364279379776256</v>
      </c>
      <c r="E32">
        <v>0.10782167379838797</v>
      </c>
    </row>
    <row r="33" spans="1:5" x14ac:dyDescent="0.35">
      <c r="A33">
        <v>1932</v>
      </c>
      <c r="B33">
        <v>-5.2803766626905002E-2</v>
      </c>
      <c r="C33">
        <v>-4.9213248347204086E-2</v>
      </c>
      <c r="D33">
        <v>-0.37379605944122396</v>
      </c>
      <c r="E33">
        <v>0.13649813456837775</v>
      </c>
    </row>
    <row r="34" spans="1:5" x14ac:dyDescent="0.35">
      <c r="A34">
        <v>1933</v>
      </c>
      <c r="B34">
        <v>2.8250038249305831E-2</v>
      </c>
      <c r="C34">
        <v>9.9153729501447074E-2</v>
      </c>
      <c r="D34">
        <v>9.3063836260824928E-2</v>
      </c>
      <c r="E34">
        <v>8.011599616622847E-2</v>
      </c>
    </row>
    <row r="35" spans="1:5" x14ac:dyDescent="0.35">
      <c r="A35">
        <v>1934</v>
      </c>
      <c r="B35">
        <v>5.9398364543964632E-2</v>
      </c>
      <c r="C35">
        <v>4.4815584145174725E-2</v>
      </c>
      <c r="D35">
        <v>0.26497165104223974</v>
      </c>
      <c r="E35">
        <v>7.2067968020408629E-2</v>
      </c>
    </row>
    <row r="36" spans="1:5" x14ac:dyDescent="0.35">
      <c r="A36">
        <v>1935</v>
      </c>
      <c r="B36">
        <v>2.6354880164314309E-2</v>
      </c>
      <c r="C36">
        <v>2.6186023063878849E-4</v>
      </c>
      <c r="D36">
        <v>0.20517911002510836</v>
      </c>
      <c r="E36">
        <v>5.9655556283151077E-2</v>
      </c>
    </row>
    <row r="37" spans="1:5" x14ac:dyDescent="0.35">
      <c r="A37">
        <v>1936</v>
      </c>
      <c r="B37">
        <v>-8.1417009458295553E-3</v>
      </c>
      <c r="C37">
        <v>-6.4311231144742464E-3</v>
      </c>
      <c r="D37">
        <v>0.1598174035144897</v>
      </c>
      <c r="E37">
        <v>2.779581763865439E-2</v>
      </c>
    </row>
    <row r="38" spans="1:5" x14ac:dyDescent="0.35">
      <c r="A38">
        <v>1937</v>
      </c>
      <c r="B38">
        <v>5.275400458008761E-2</v>
      </c>
      <c r="C38">
        <v>0.11675510580340109</v>
      </c>
      <c r="D38">
        <v>-0.11355765123685124</v>
      </c>
      <c r="E38">
        <v>7.8520821138047328E-3</v>
      </c>
    </row>
    <row r="39" spans="1:5" x14ac:dyDescent="0.35">
      <c r="A39">
        <v>1938</v>
      </c>
      <c r="B39">
        <v>-1.4113862873806227E-2</v>
      </c>
      <c r="C39">
        <v>5.8109356598459172E-2</v>
      </c>
      <c r="D39">
        <v>7.9163510998364828E-2</v>
      </c>
      <c r="E39">
        <v>-6.8318106813699847E-2</v>
      </c>
    </row>
    <row r="40" spans="1:5" x14ac:dyDescent="0.35">
      <c r="A40">
        <v>1939</v>
      </c>
      <c r="B40">
        <v>2.1369944816951758E-2</v>
      </c>
      <c r="C40">
        <v>-7.392103532405514E-2</v>
      </c>
      <c r="D40">
        <v>-0.19243113416233548</v>
      </c>
      <c r="E40">
        <v>3.8433211876889688E-2</v>
      </c>
    </row>
    <row r="41" spans="1:5" x14ac:dyDescent="0.35">
      <c r="A41">
        <v>1940</v>
      </c>
      <c r="B41">
        <v>3.7166322525550299E-4</v>
      </c>
      <c r="C41">
        <v>2.6974632779014129E-2</v>
      </c>
      <c r="D41">
        <v>-9.7286000405391704E-2</v>
      </c>
      <c r="E41">
        <v>3.0419773806572185E-2</v>
      </c>
    </row>
    <row r="42" spans="1:5" x14ac:dyDescent="0.35">
      <c r="A42">
        <v>1941</v>
      </c>
      <c r="B42">
        <v>3.4696370054968284E-2</v>
      </c>
      <c r="C42">
        <v>3.575053069066314E-2</v>
      </c>
      <c r="D42">
        <v>-0.15552017580534638</v>
      </c>
      <c r="E42">
        <v>5.1619451543327324E-2</v>
      </c>
    </row>
    <row r="43" spans="1:5" x14ac:dyDescent="0.35">
      <c r="A43">
        <v>1942</v>
      </c>
      <c r="B43">
        <v>-5.2773873697411489E-3</v>
      </c>
      <c r="C43">
        <v>-2.5208076289496617E-2</v>
      </c>
      <c r="D43">
        <v>1.3049846726318037E-2</v>
      </c>
      <c r="E43">
        <v>6.1740346348284396E-2</v>
      </c>
    </row>
    <row r="44" spans="1:5" x14ac:dyDescent="0.35">
      <c r="A44">
        <v>1943</v>
      </c>
      <c r="B44">
        <v>-2.3099369190431318E-2</v>
      </c>
      <c r="C44">
        <v>-7.3746888256030374E-2</v>
      </c>
      <c r="D44">
        <v>-4.5568594286178765E-2</v>
      </c>
      <c r="E44">
        <v>9.9003646077758953E-2</v>
      </c>
    </row>
    <row r="45" spans="1:5" x14ac:dyDescent="0.35">
      <c r="A45">
        <v>1944</v>
      </c>
      <c r="B45">
        <v>8.9864630579075566E-2</v>
      </c>
      <c r="C45">
        <v>0.12356469049251295</v>
      </c>
      <c r="D45">
        <v>-0.28780919270752747</v>
      </c>
      <c r="E45">
        <v>0.1039388728464359</v>
      </c>
    </row>
    <row r="46" spans="1:5" x14ac:dyDescent="0.35">
      <c r="A46">
        <v>1945</v>
      </c>
      <c r="B46">
        <v>-4.9669813669003915E-2</v>
      </c>
      <c r="C46">
        <v>-0.10035895268410755</v>
      </c>
      <c r="D46">
        <v>0.40603966782591705</v>
      </c>
      <c r="E46">
        <v>9.0877093005715434E-2</v>
      </c>
    </row>
    <row r="47" spans="1:5" x14ac:dyDescent="0.35">
      <c r="A47">
        <v>1946</v>
      </c>
      <c r="B47">
        <v>6.8528208468238816E-2</v>
      </c>
      <c r="C47">
        <v>0.12229065358051905</v>
      </c>
      <c r="D47">
        <v>0.20153344075744428</v>
      </c>
      <c r="E47">
        <v>4.0744103029650265E-2</v>
      </c>
    </row>
    <row r="48" spans="1:5" x14ac:dyDescent="0.35">
      <c r="A48">
        <v>1947</v>
      </c>
      <c r="B48">
        <v>8.8053345148964013E-2</v>
      </c>
      <c r="C48">
        <v>0.14846110896639964</v>
      </c>
      <c r="D48">
        <v>0.43553828324356836</v>
      </c>
      <c r="E48">
        <v>-5.8003323179174712E-2</v>
      </c>
    </row>
    <row r="49" spans="1:5" x14ac:dyDescent="0.35">
      <c r="A49">
        <v>1948</v>
      </c>
      <c r="B49">
        <v>3.2529834997365725E-2</v>
      </c>
      <c r="C49">
        <v>7.2428875140579052E-2</v>
      </c>
      <c r="D49">
        <v>-1.2095568550195779E-2</v>
      </c>
      <c r="E49">
        <v>-8.611523163159486E-2</v>
      </c>
    </row>
    <row r="50" spans="1:5" x14ac:dyDescent="0.35">
      <c r="A50">
        <v>1949</v>
      </c>
      <c r="B50">
        <v>-3.7604573340033198E-2</v>
      </c>
      <c r="C50">
        <v>-5.7547802576666029E-2</v>
      </c>
      <c r="D50">
        <v>-0.19907719609783925</v>
      </c>
      <c r="E50">
        <v>-4.9941480023407994E-2</v>
      </c>
    </row>
    <row r="51" spans="1:5" x14ac:dyDescent="0.35">
      <c r="A51">
        <v>1950</v>
      </c>
      <c r="B51">
        <v>-2.4054968178173652E-2</v>
      </c>
      <c r="C51">
        <v>-7.5173595813142313E-2</v>
      </c>
      <c r="D51">
        <v>-5.1604998979104977E-2</v>
      </c>
      <c r="E51">
        <v>-3.3896060906984399E-3</v>
      </c>
    </row>
    <row r="52" spans="1:5" x14ac:dyDescent="0.35">
      <c r="A52">
        <v>1951</v>
      </c>
      <c r="B52">
        <v>1.6951617095438465E-2</v>
      </c>
      <c r="C52">
        <v>-6.0206056606126879E-4</v>
      </c>
      <c r="D52">
        <v>0.36748946644336655</v>
      </c>
      <c r="E52">
        <v>-4.2505735406576615E-2</v>
      </c>
    </row>
    <row r="53" spans="1:5" x14ac:dyDescent="0.35">
      <c r="A53">
        <v>1952</v>
      </c>
      <c r="B53">
        <v>-7.1949790162356919E-2</v>
      </c>
      <c r="C53">
        <v>-6.224508160277864E-2</v>
      </c>
      <c r="D53">
        <v>-0.1834290104843106</v>
      </c>
      <c r="E53">
        <v>-3.3283229546918619E-2</v>
      </c>
    </row>
    <row r="54" spans="1:5" x14ac:dyDescent="0.35">
      <c r="A54">
        <v>1953</v>
      </c>
      <c r="B54">
        <v>3.2040602880115898E-2</v>
      </c>
      <c r="C54">
        <v>-3.4896284864714744E-2</v>
      </c>
      <c r="D54">
        <v>5.035231165269316E-2</v>
      </c>
      <c r="E54">
        <v>2.2049170925682815E-2</v>
      </c>
    </row>
    <row r="55" spans="1:5" x14ac:dyDescent="0.35">
      <c r="A55">
        <v>1954</v>
      </c>
      <c r="B55">
        <v>2.1449952448669762E-2</v>
      </c>
      <c r="C55">
        <v>6.7725516683887932E-2</v>
      </c>
      <c r="D55">
        <v>-7.1902975896064092E-2</v>
      </c>
      <c r="E55">
        <v>3.9045287637698889E-3</v>
      </c>
    </row>
    <row r="56" spans="1:5" x14ac:dyDescent="0.35">
      <c r="A56">
        <v>1955</v>
      </c>
      <c r="B56">
        <v>4.9724735684161914E-2</v>
      </c>
      <c r="C56">
        <v>7.7073584180375576E-2</v>
      </c>
      <c r="D56">
        <v>9.6836332292717486E-2</v>
      </c>
      <c r="E56">
        <v>-2.5494455241797213E-2</v>
      </c>
    </row>
    <row r="57" spans="1:5" x14ac:dyDescent="0.35">
      <c r="A57">
        <v>1956</v>
      </c>
      <c r="B57">
        <v>9.4180935325827164E-3</v>
      </c>
      <c r="C57">
        <v>-1.0992284788473583E-2</v>
      </c>
      <c r="D57">
        <v>-7.7852764332416058E-2</v>
      </c>
      <c r="E57">
        <v>-2.3359028264424947E-4</v>
      </c>
    </row>
    <row r="58" spans="1:5" x14ac:dyDescent="0.35">
      <c r="A58">
        <v>1957</v>
      </c>
      <c r="B58">
        <v>3.3065154533238328E-2</v>
      </c>
      <c r="C58">
        <v>3.7315296856995417E-2</v>
      </c>
      <c r="D58">
        <v>0.10073871897157005</v>
      </c>
      <c r="E58">
        <v>-5.8905645212462224E-3</v>
      </c>
    </row>
    <row r="59" spans="1:5" x14ac:dyDescent="0.35">
      <c r="A59">
        <v>1958</v>
      </c>
      <c r="B59">
        <v>4.2252963576972391E-2</v>
      </c>
      <c r="C59">
        <v>4.3242607434054392E-2</v>
      </c>
      <c r="D59">
        <v>7.4738321905112315E-2</v>
      </c>
      <c r="E59">
        <v>-7.0069471438966016E-3</v>
      </c>
    </row>
    <row r="60" spans="1:5" x14ac:dyDescent="0.35">
      <c r="A60">
        <v>1959</v>
      </c>
      <c r="B60">
        <v>-8.3403968545962215E-2</v>
      </c>
      <c r="C60">
        <v>-0.10577525569330959</v>
      </c>
      <c r="D60">
        <v>-0.13638728358808372</v>
      </c>
      <c r="E60">
        <v>9.9521571886754309E-3</v>
      </c>
    </row>
    <row r="61" spans="1:5" x14ac:dyDescent="0.35">
      <c r="A61">
        <v>1960</v>
      </c>
      <c r="B61">
        <v>5.9430654208000533E-2</v>
      </c>
      <c r="C61">
        <v>3.1891602797209373E-3</v>
      </c>
      <c r="D61">
        <v>0.37064956736817933</v>
      </c>
      <c r="E61">
        <v>-1.1448044251284092E-2</v>
      </c>
    </row>
    <row r="62" spans="1:5" x14ac:dyDescent="0.35">
      <c r="A62">
        <v>1961</v>
      </c>
      <c r="B62">
        <v>5.251235207401983E-2</v>
      </c>
      <c r="C62">
        <v>8.9348855216810463E-2</v>
      </c>
      <c r="D62">
        <v>7.5939571407801054E-2</v>
      </c>
      <c r="E62">
        <v>-3.7757078299363638E-2</v>
      </c>
    </row>
    <row r="63" spans="1:5" x14ac:dyDescent="0.35">
      <c r="A63">
        <v>1962</v>
      </c>
      <c r="B63">
        <v>-3.1797036900723441E-2</v>
      </c>
      <c r="C63">
        <v>-6.0987491618972101E-2</v>
      </c>
      <c r="D63">
        <v>-9.9534228687089055E-2</v>
      </c>
      <c r="E63">
        <v>-2.0429774991331476E-3</v>
      </c>
    </row>
    <row r="64" spans="1:5" x14ac:dyDescent="0.35">
      <c r="A64">
        <v>1963</v>
      </c>
      <c r="B64">
        <v>-3.9512079370496167E-2</v>
      </c>
      <c r="C64">
        <v>-3.0256821132560674E-2</v>
      </c>
      <c r="D64">
        <v>-0.21391690826938792</v>
      </c>
      <c r="E64">
        <v>2.8067885117493484E-2</v>
      </c>
    </row>
    <row r="65" spans="1:5" x14ac:dyDescent="0.35">
      <c r="A65">
        <v>1964</v>
      </c>
      <c r="B65">
        <v>8.2761104336805502E-2</v>
      </c>
      <c r="C65">
        <v>9.3913527989945678E-2</v>
      </c>
      <c r="D65">
        <v>0.21563564460340956</v>
      </c>
      <c r="E65">
        <v>3.9423185706701927E-3</v>
      </c>
    </row>
    <row r="66" spans="1:5" x14ac:dyDescent="0.35">
      <c r="A66">
        <v>1965</v>
      </c>
      <c r="B66">
        <v>7.2576717557190307E-2</v>
      </c>
      <c r="C66">
        <v>7.0102621351482597E-2</v>
      </c>
      <c r="D66">
        <v>5.4961103171489611E-2</v>
      </c>
      <c r="E66">
        <v>1.4166586944736758E-2</v>
      </c>
    </row>
    <row r="67" spans="1:5" x14ac:dyDescent="0.35">
      <c r="A67">
        <v>1966</v>
      </c>
      <c r="B67">
        <v>-8.1996010896805416E-3</v>
      </c>
      <c r="C67">
        <v>-1.2137540556258486E-2</v>
      </c>
      <c r="D67">
        <v>-8.9203155239980347E-2</v>
      </c>
      <c r="E67">
        <v>2.788999255421953E-2</v>
      </c>
    </row>
    <row r="68" spans="1:5" x14ac:dyDescent="0.35">
      <c r="A68">
        <v>1967</v>
      </c>
      <c r="B68">
        <v>1.1949772919830792E-2</v>
      </c>
      <c r="C68">
        <v>1.1380542592595688E-2</v>
      </c>
      <c r="D68">
        <v>2.9869047598337417E-2</v>
      </c>
      <c r="E68">
        <v>2.5581269726129938E-2</v>
      </c>
    </row>
    <row r="69" spans="1:5" x14ac:dyDescent="0.35">
      <c r="A69">
        <v>1968</v>
      </c>
      <c r="B69">
        <v>2.7940507809853798E-2</v>
      </c>
      <c r="C69">
        <v>2.4674207906651091E-2</v>
      </c>
      <c r="D69">
        <v>8.6824106884025198E-2</v>
      </c>
      <c r="E69">
        <v>1.7831378787318261E-2</v>
      </c>
    </row>
    <row r="70" spans="1:5" x14ac:dyDescent="0.35">
      <c r="A70">
        <v>1969</v>
      </c>
      <c r="B70">
        <v>6.7450491639794663E-2</v>
      </c>
      <c r="C70">
        <v>4.7291311525174962E-2</v>
      </c>
      <c r="D70">
        <v>0.17982193167588711</v>
      </c>
      <c r="E70">
        <v>1.3026940066532133E-2</v>
      </c>
    </row>
    <row r="71" spans="1:5" x14ac:dyDescent="0.35">
      <c r="A71">
        <v>1970</v>
      </c>
      <c r="B71">
        <v>3.7205304534371209E-2</v>
      </c>
      <c r="C71">
        <v>2.4919898440108668E-2</v>
      </c>
      <c r="D71">
        <v>5.5795374093690953E-2</v>
      </c>
      <c r="E71">
        <v>2.0466644673432843E-2</v>
      </c>
    </row>
    <row r="72" spans="1:5" x14ac:dyDescent="0.35">
      <c r="A72">
        <v>1971</v>
      </c>
      <c r="B72">
        <v>2.0349175262035502E-2</v>
      </c>
      <c r="C72">
        <v>2.6412378574331541E-2</v>
      </c>
      <c r="D72">
        <v>8.6130878613769113E-2</v>
      </c>
      <c r="E72">
        <v>4.8642985432050559E-4</v>
      </c>
    </row>
    <row r="73" spans="1:5" x14ac:dyDescent="0.35">
      <c r="A73">
        <v>1972</v>
      </c>
      <c r="B73">
        <v>2.2364612335952216E-3</v>
      </c>
      <c r="C73">
        <v>-2.0411441825345378E-3</v>
      </c>
      <c r="D73">
        <v>-1.3235455091553661E-2</v>
      </c>
      <c r="E73">
        <v>9.3543709812606759E-3</v>
      </c>
    </row>
    <row r="74" spans="1:5" x14ac:dyDescent="0.35">
      <c r="A74">
        <v>1973</v>
      </c>
      <c r="B74">
        <v>1.6771273698777733E-2</v>
      </c>
      <c r="C74">
        <v>1.4999484379622174E-2</v>
      </c>
      <c r="D74">
        <v>-6.2994428061509566E-2</v>
      </c>
      <c r="E74">
        <v>2.6961813461390618E-2</v>
      </c>
    </row>
    <row r="75" spans="1:5" x14ac:dyDescent="0.35">
      <c r="A75">
        <v>1974</v>
      </c>
      <c r="B75">
        <v>3.8485987673592348E-2</v>
      </c>
      <c r="C75">
        <v>6.6751111668319041E-2</v>
      </c>
      <c r="D75">
        <v>8.8112341159707341E-4</v>
      </c>
      <c r="E75">
        <v>1.4351657574485954E-2</v>
      </c>
    </row>
    <row r="76" spans="1:5" x14ac:dyDescent="0.35">
      <c r="A76">
        <v>1975</v>
      </c>
      <c r="B76">
        <v>-2.0152329030656446E-2</v>
      </c>
      <c r="C76">
        <v>-4.6347543764468924E-3</v>
      </c>
      <c r="D76">
        <v>3.7559095452728286E-3</v>
      </c>
      <c r="E76">
        <v>-3.0442939147822304E-3</v>
      </c>
    </row>
    <row r="77" spans="1:5" x14ac:dyDescent="0.35">
      <c r="A77">
        <v>1976</v>
      </c>
      <c r="B77">
        <v>-2.023064539628372E-2</v>
      </c>
      <c r="C77">
        <v>-0.12388759815239858</v>
      </c>
      <c r="D77">
        <v>4.3370839177748977E-2</v>
      </c>
      <c r="E77">
        <v>5.0200044015326371E-2</v>
      </c>
    </row>
    <row r="78" spans="1:5" x14ac:dyDescent="0.35">
      <c r="A78">
        <v>1977</v>
      </c>
      <c r="B78">
        <v>4.6641743641764322E-2</v>
      </c>
      <c r="C78">
        <v>-4.1107884803786021E-3</v>
      </c>
      <c r="D78">
        <v>0.15804078688849721</v>
      </c>
      <c r="E78">
        <v>5.7281996329029326E-2</v>
      </c>
    </row>
    <row r="79" spans="1:5" x14ac:dyDescent="0.35">
      <c r="A79">
        <v>1978</v>
      </c>
      <c r="B79">
        <v>-4.9213470989506902E-2</v>
      </c>
      <c r="C79">
        <v>-4.6189518142618624E-2</v>
      </c>
      <c r="D79">
        <v>-0.1791268537494819</v>
      </c>
      <c r="E79">
        <v>7.9856822087169474E-2</v>
      </c>
    </row>
    <row r="80" spans="1:5" x14ac:dyDescent="0.35">
      <c r="A80">
        <v>1979</v>
      </c>
      <c r="B80">
        <v>5.0035381245516319E-2</v>
      </c>
      <c r="C80">
        <v>0.11962022149446838</v>
      </c>
      <c r="D80">
        <v>6.3107060185863872E-2</v>
      </c>
      <c r="E80">
        <v>3.3529181758314139E-2</v>
      </c>
    </row>
    <row r="81" spans="1:5" x14ac:dyDescent="0.35">
      <c r="A81">
        <v>1980</v>
      </c>
      <c r="B81">
        <v>-7.6154479681527221E-3</v>
      </c>
      <c r="C81">
        <v>8.0374029732457331E-3</v>
      </c>
      <c r="D81">
        <v>0.11142207497767131</v>
      </c>
      <c r="E81">
        <v>-3.4793025737491351E-2</v>
      </c>
    </row>
    <row r="82" spans="1:5" x14ac:dyDescent="0.35">
      <c r="A82">
        <v>1981</v>
      </c>
      <c r="B82">
        <v>-7.0956808664035975E-2</v>
      </c>
      <c r="C82">
        <v>-8.601372451360767E-2</v>
      </c>
      <c r="D82">
        <v>-0.12859048695620601</v>
      </c>
      <c r="E82">
        <v>-3.7902244441545697E-2</v>
      </c>
    </row>
    <row r="83" spans="1:5" x14ac:dyDescent="0.35">
      <c r="A83">
        <v>1982</v>
      </c>
      <c r="B83">
        <v>-4.7366816341909868E-2</v>
      </c>
      <c r="C83">
        <v>-5.2459697331929789E-2</v>
      </c>
      <c r="D83">
        <v>-0.23771044648528239</v>
      </c>
      <c r="E83">
        <v>1.5006057171089679E-2</v>
      </c>
    </row>
    <row r="84" spans="1:5" x14ac:dyDescent="0.35">
      <c r="A84">
        <v>1983</v>
      </c>
      <c r="B84">
        <v>2.5052942281693191E-2</v>
      </c>
      <c r="C84">
        <v>1.8876828652627964E-2</v>
      </c>
      <c r="D84">
        <v>-1.1246677494138879E-2</v>
      </c>
      <c r="E84">
        <v>2.1057692268541386E-2</v>
      </c>
    </row>
    <row r="85" spans="1:5" x14ac:dyDescent="0.35">
      <c r="A85">
        <v>1984</v>
      </c>
      <c r="B85">
        <v>4.669442721972672E-3</v>
      </c>
      <c r="C85">
        <v>2.3232850034419883E-2</v>
      </c>
      <c r="D85">
        <v>-5.7341275628006727E-2</v>
      </c>
      <c r="E85">
        <v>1.5723028793251791E-2</v>
      </c>
    </row>
    <row r="86" spans="1:5" x14ac:dyDescent="0.35">
      <c r="A86">
        <v>1985</v>
      </c>
      <c r="B86">
        <v>-8.6965525307970637E-2</v>
      </c>
      <c r="C86">
        <v>-0.10040458078915648</v>
      </c>
      <c r="D86">
        <v>-0.16694594613037594</v>
      </c>
      <c r="E86">
        <v>3.8901932419531868E-2</v>
      </c>
    </row>
    <row r="87" spans="1:5" x14ac:dyDescent="0.35">
      <c r="A87">
        <v>1986</v>
      </c>
      <c r="B87">
        <v>5.4130837339910087E-2</v>
      </c>
      <c r="C87">
        <v>0.10039799205721067</v>
      </c>
      <c r="D87">
        <v>8.991274092053736E-2</v>
      </c>
      <c r="E87">
        <v>1.7098500472600295E-2</v>
      </c>
    </row>
    <row r="88" spans="1:5" x14ac:dyDescent="0.35">
      <c r="A88">
        <v>1987</v>
      </c>
      <c r="B88">
        <v>1.0827624260201674E-2</v>
      </c>
      <c r="C88">
        <v>-1.7384398425281944E-3</v>
      </c>
      <c r="D88">
        <v>0.10689245124642355</v>
      </c>
      <c r="E88">
        <v>6.6241721492426436E-3</v>
      </c>
    </row>
    <row r="89" spans="1:5" x14ac:dyDescent="0.35">
      <c r="A89">
        <v>1988</v>
      </c>
      <c r="B89">
        <v>-3.3705239978667478E-2</v>
      </c>
      <c r="C89">
        <v>-8.4998534366219403E-2</v>
      </c>
      <c r="D89">
        <v>-5.0437167564682639E-2</v>
      </c>
      <c r="E89">
        <v>2.8085554342451892E-2</v>
      </c>
    </row>
    <row r="90" spans="1:5" x14ac:dyDescent="0.35">
      <c r="A90">
        <v>1989</v>
      </c>
      <c r="B90">
        <v>-8.6199766314683401E-2</v>
      </c>
      <c r="C90">
        <v>-8.0554774590945399E-2</v>
      </c>
      <c r="D90">
        <v>-0.257664039094891</v>
      </c>
      <c r="E90">
        <v>4.9192935663459593E-2</v>
      </c>
    </row>
    <row r="91" spans="1:5" x14ac:dyDescent="0.35">
      <c r="A91">
        <v>1990</v>
      </c>
      <c r="B91">
        <v>-3.2418443825532606E-2</v>
      </c>
      <c r="C91">
        <v>1.815954839246281E-2</v>
      </c>
      <c r="D91">
        <v>-0.19846776531551846</v>
      </c>
      <c r="E91">
        <v>7.1004460001461017E-2</v>
      </c>
    </row>
    <row r="92" spans="1:5" x14ac:dyDescent="0.35">
      <c r="A92">
        <v>1991</v>
      </c>
      <c r="B92">
        <v>8.6908680844663522E-2</v>
      </c>
      <c r="C92">
        <v>0.11345512339249986</v>
      </c>
      <c r="D92">
        <v>0.24829599087439114</v>
      </c>
      <c r="E92">
        <v>1.7646261352516731E-2</v>
      </c>
    </row>
    <row r="93" spans="1:5" x14ac:dyDescent="0.35">
      <c r="A93">
        <v>1992</v>
      </c>
      <c r="B93">
        <v>7.8297094429586878E-2</v>
      </c>
      <c r="C93">
        <v>9.1866582907984551E-2</v>
      </c>
      <c r="D93">
        <v>0.26901602495375343</v>
      </c>
      <c r="E93">
        <v>-4.2015129495905933E-2</v>
      </c>
    </row>
    <row r="94" spans="1:5" x14ac:dyDescent="0.35">
      <c r="A94">
        <v>1993</v>
      </c>
      <c r="B94">
        <v>4.251803738343618E-2</v>
      </c>
      <c r="C94">
        <v>1.2446664174980526E-2</v>
      </c>
      <c r="D94">
        <v>9.576139553394114E-2</v>
      </c>
      <c r="E94">
        <v>-3.9740300178319921E-2</v>
      </c>
    </row>
    <row r="95" spans="1:5" x14ac:dyDescent="0.35">
      <c r="A95">
        <v>1994</v>
      </c>
      <c r="B95">
        <v>4.3960500560046967E-2</v>
      </c>
      <c r="C95">
        <v>3.7061177264504863E-2</v>
      </c>
      <c r="D95">
        <v>8.0919020620585869E-2</v>
      </c>
      <c r="E95">
        <v>-3.1328844008241548E-2</v>
      </c>
    </row>
    <row r="96" spans="1:5" x14ac:dyDescent="0.35">
      <c r="A96">
        <v>1995</v>
      </c>
      <c r="B96">
        <v>-4.1189946491918761E-2</v>
      </c>
      <c r="C96">
        <v>-5.7089170714874626E-2</v>
      </c>
      <c r="D96">
        <v>-0.15255392482566243</v>
      </c>
      <c r="E96">
        <v>-4.0332609218685601E-3</v>
      </c>
    </row>
    <row r="97" spans="1:5" x14ac:dyDescent="0.35">
      <c r="A97">
        <v>1996</v>
      </c>
      <c r="B97">
        <v>4.1889871251292732E-2</v>
      </c>
      <c r="C97">
        <v>4.1964466848966708E-2</v>
      </c>
      <c r="D97">
        <v>7.3202700962024636E-2</v>
      </c>
      <c r="E97">
        <v>-1.3381608829665468E-2</v>
      </c>
    </row>
    <row r="98" spans="1:5" x14ac:dyDescent="0.35">
      <c r="A98">
        <v>1997</v>
      </c>
      <c r="B98">
        <v>6.6440929640744883E-2</v>
      </c>
      <c r="C98">
        <v>7.4414875869081243E-2</v>
      </c>
      <c r="D98">
        <v>0.15110546787903978</v>
      </c>
      <c r="E98">
        <v>-2.88650362984645E-2</v>
      </c>
    </row>
    <row r="99" spans="1:5" x14ac:dyDescent="0.35">
      <c r="A99">
        <v>1998</v>
      </c>
      <c r="B99">
        <v>2.6578679003970151E-2</v>
      </c>
      <c r="C99">
        <v>2.2960195308758813E-2</v>
      </c>
      <c r="D99">
        <v>5.2187148425113961E-2</v>
      </c>
      <c r="E99">
        <v>-2.7995852004406924E-2</v>
      </c>
    </row>
    <row r="100" spans="1:5" x14ac:dyDescent="0.35">
      <c r="A100">
        <v>1999</v>
      </c>
      <c r="B100">
        <v>-4.5302022312762702E-2</v>
      </c>
      <c r="C100">
        <v>-3.1045126509013699E-2</v>
      </c>
      <c r="D100">
        <v>-0.14564877692234823</v>
      </c>
      <c r="E100">
        <v>-1.4626971518074227E-2</v>
      </c>
    </row>
    <row r="101" spans="1:5" x14ac:dyDescent="0.35">
      <c r="A101">
        <v>2000</v>
      </c>
      <c r="B101">
        <v>-1.8450734237065447E-2</v>
      </c>
      <c r="C101">
        <v>-1.7147834359150238E-2</v>
      </c>
      <c r="D101">
        <v>-8.0997628984615488E-2</v>
      </c>
      <c r="E101">
        <v>-1.156687049563177E-2</v>
      </c>
    </row>
    <row r="102" spans="1:5" x14ac:dyDescent="0.35">
      <c r="A102">
        <v>2001</v>
      </c>
      <c r="B102">
        <v>-5.5161214491620925E-2</v>
      </c>
      <c r="C102">
        <v>-6.9198964042495703E-2</v>
      </c>
      <c r="D102">
        <v>-0.180397768452492</v>
      </c>
      <c r="E102">
        <v>9.3545060561128889E-3</v>
      </c>
    </row>
    <row r="103" spans="1:5" x14ac:dyDescent="0.35">
      <c r="A103">
        <v>2002</v>
      </c>
      <c r="B103">
        <v>-0.12497614045634009</v>
      </c>
      <c r="C103">
        <v>-0.16457711670369157</v>
      </c>
      <c r="D103">
        <v>-0.46293226250683084</v>
      </c>
      <c r="E103">
        <v>7.7839515593009626E-2</v>
      </c>
    </row>
    <row r="104" spans="1:5" x14ac:dyDescent="0.35">
      <c r="A104">
        <v>2003</v>
      </c>
      <c r="B104">
        <v>7.5287126087877354E-2</v>
      </c>
      <c r="C104">
        <v>6.9129938041630368E-2</v>
      </c>
      <c r="D104">
        <v>0.31389257476644516</v>
      </c>
      <c r="E104">
        <v>5.7542628843436083E-2</v>
      </c>
    </row>
    <row r="105" spans="1:5" x14ac:dyDescent="0.35">
      <c r="A105">
        <v>2004</v>
      </c>
      <c r="B105">
        <v>7.708384002442159E-2</v>
      </c>
      <c r="C105">
        <v>8.1385739248732492E-2</v>
      </c>
      <c r="D105">
        <v>0.2864726173124108</v>
      </c>
      <c r="E105">
        <v>3.3695220837209189E-2</v>
      </c>
    </row>
    <row r="106" spans="1:5" x14ac:dyDescent="0.35">
      <c r="A106">
        <v>2005</v>
      </c>
      <c r="B106">
        <v>7.845640031590051E-2</v>
      </c>
      <c r="C106">
        <v>7.6141201824926341E-2</v>
      </c>
      <c r="D106">
        <v>0.19505429185401724</v>
      </c>
      <c r="E106">
        <v>2.8986492435265798E-2</v>
      </c>
    </row>
    <row r="107" spans="1:5" x14ac:dyDescent="0.35">
      <c r="A107">
        <v>2006</v>
      </c>
      <c r="B107">
        <v>6.7050816469631513E-2</v>
      </c>
      <c r="C107">
        <v>8.3779161394760493E-2</v>
      </c>
      <c r="D107">
        <v>0.12482047682934549</v>
      </c>
      <c r="E107" s="4">
        <v>5.6199093357079094E-2</v>
      </c>
    </row>
    <row r="108" spans="1:5" x14ac:dyDescent="0.35">
      <c r="A108">
        <v>2007</v>
      </c>
      <c r="B108">
        <v>7.6184911985476944E-2</v>
      </c>
      <c r="C108">
        <v>7.725973925565377E-2</v>
      </c>
      <c r="D108">
        <v>0.1760281258645966</v>
      </c>
      <c r="E108" s="4">
        <v>4.3803300044421824E-2</v>
      </c>
    </row>
    <row r="109" spans="1:5" x14ac:dyDescent="0.35">
      <c r="A109">
        <v>2008</v>
      </c>
      <c r="B109">
        <v>2.9847939142687352E-2</v>
      </c>
      <c r="C109">
        <v>5.7102585015176288E-2</v>
      </c>
      <c r="D109">
        <v>7.3456667059466518E-2</v>
      </c>
      <c r="E109" s="4">
        <v>3.7191273862102393E-2</v>
      </c>
    </row>
    <row r="110" spans="1:5" x14ac:dyDescent="0.35">
      <c r="A110">
        <v>2009</v>
      </c>
      <c r="B110">
        <v>-7.1151863559721917E-2</v>
      </c>
      <c r="C110">
        <v>-4.9713010643394284E-2</v>
      </c>
      <c r="D110">
        <v>-0.26597556399611388</v>
      </c>
      <c r="E110" s="4">
        <v>5.0648432066757516E-2</v>
      </c>
    </row>
    <row r="111" spans="1:5" x14ac:dyDescent="0.35">
      <c r="A111">
        <v>2010</v>
      </c>
      <c r="B111">
        <v>9.3893689769261712E-2</v>
      </c>
      <c r="C111">
        <v>9.5666860287956013E-2</v>
      </c>
      <c r="D111">
        <v>0.23057436475670734</v>
      </c>
      <c r="E111" s="4">
        <v>2.8966335471722074E-2</v>
      </c>
    </row>
    <row r="112" spans="1:5" x14ac:dyDescent="0.35">
      <c r="A112">
        <v>2011</v>
      </c>
      <c r="B112">
        <v>4.6775594749259852E-2</v>
      </c>
      <c r="C112">
        <v>7.1655361821742147E-2</v>
      </c>
      <c r="D112">
        <v>0.14869839644277061</v>
      </c>
      <c r="E112" s="4">
        <v>1.6922632906666096E-2</v>
      </c>
    </row>
    <row r="113" spans="1:6" x14ac:dyDescent="0.35">
      <c r="A113">
        <v>2012</v>
      </c>
      <c r="B113">
        <v>-2.1686301685500453E-2</v>
      </c>
      <c r="C113">
        <v>2.2811693016766554E-3</v>
      </c>
      <c r="D113">
        <v>-8.474869170774646E-2</v>
      </c>
      <c r="E113" s="4">
        <v>1.9491765523383258E-2</v>
      </c>
    </row>
    <row r="114" spans="1:6" x14ac:dyDescent="0.35">
      <c r="A114">
        <v>2013</v>
      </c>
      <c r="B114">
        <v>1.2577423312722047E-2</v>
      </c>
      <c r="C114">
        <v>2.6845519628739822E-2</v>
      </c>
      <c r="D114">
        <v>1.1934338777634501E-2</v>
      </c>
      <c r="E114" s="4">
        <v>-9.9582225226580324E-4</v>
      </c>
    </row>
    <row r="115" spans="1:6" x14ac:dyDescent="0.35">
      <c r="A115">
        <v>2014</v>
      </c>
      <c r="B115">
        <v>-3.6441815171594172E-2</v>
      </c>
      <c r="C115">
        <v>-4.4673485615190245E-2</v>
      </c>
      <c r="D115">
        <v>-8.0940230554206849E-2</v>
      </c>
      <c r="E115" s="4">
        <v>4.0416353352368617E-3</v>
      </c>
    </row>
    <row r="116" spans="1:6" x14ac:dyDescent="0.35">
      <c r="A116">
        <v>2015</v>
      </c>
      <c r="B116">
        <v>1.6165277795531452E-2</v>
      </c>
      <c r="C116">
        <v>2.9959435383442923E-2</v>
      </c>
      <c r="D116">
        <v>2.3259074665336499E-2</v>
      </c>
      <c r="E116" s="4">
        <v>-1.0749219880716261E-2</v>
      </c>
    </row>
    <row r="117" spans="1:6" x14ac:dyDescent="0.35">
      <c r="A117">
        <v>2016</v>
      </c>
      <c r="B117">
        <v>-3.1594531083754873E-2</v>
      </c>
      <c r="C117">
        <v>-1.8001224020901319E-2</v>
      </c>
      <c r="D117">
        <v>-7.009328116316027E-2</v>
      </c>
      <c r="E117" s="4">
        <v>-1.039697510877991E-2</v>
      </c>
    </row>
    <row r="118" spans="1:6" x14ac:dyDescent="0.35">
      <c r="A118">
        <v>2017</v>
      </c>
      <c r="B118">
        <v>1.7423801924078219E-2</v>
      </c>
      <c r="C118">
        <v>2.8076294573406102E-2</v>
      </c>
      <c r="D118">
        <v>0.11520854730628205</v>
      </c>
      <c r="E118" s="4">
        <v>-2.6490344183311816E-2</v>
      </c>
    </row>
    <row r="119" spans="1:6" x14ac:dyDescent="0.35">
      <c r="A119">
        <v>2018</v>
      </c>
      <c r="B119">
        <v>-3.6680683230637001E-2</v>
      </c>
      <c r="C119">
        <v>-3.2309553124735046E-2</v>
      </c>
      <c r="D119">
        <v>-6.9331268964990755E-2</v>
      </c>
      <c r="E119" s="4">
        <v>-1.8891644551858527E-2</v>
      </c>
    </row>
    <row r="120" spans="1:6" x14ac:dyDescent="0.35">
      <c r="A120">
        <v>2019</v>
      </c>
      <c r="B120">
        <v>-3.0145468032493739E-2</v>
      </c>
      <c r="C120">
        <v>-7.3613132638692846E-2</v>
      </c>
      <c r="D120">
        <v>-0.1837107711722048</v>
      </c>
      <c r="E120" s="4">
        <v>3.2191417098425143E-2</v>
      </c>
    </row>
    <row r="121" spans="1:6" x14ac:dyDescent="0.35">
      <c r="A121">
        <v>2020</v>
      </c>
      <c r="B121">
        <v>-0.1139559421422387</v>
      </c>
      <c r="C121">
        <v>-0.12171430427406271</v>
      </c>
      <c r="D121">
        <v>-0.14972103146231674</v>
      </c>
      <c r="E121" s="4">
        <v>3.0071300670808796E-2</v>
      </c>
    </row>
    <row r="122" spans="1:6" x14ac:dyDescent="0.35">
      <c r="A122">
        <v>2021</v>
      </c>
      <c r="B122">
        <v>9.2341422261778661E-2</v>
      </c>
      <c r="C122">
        <v>8.2797620848650055E-2</v>
      </c>
      <c r="D122">
        <v>0.28172764105318304</v>
      </c>
      <c r="E122" s="4">
        <v>3.0631516338292128E-2</v>
      </c>
    </row>
    <row r="123" spans="1:6" x14ac:dyDescent="0.35">
      <c r="A123">
        <v>2022</v>
      </c>
      <c r="B123">
        <v>3.9116198889020737E-2</v>
      </c>
      <c r="C123">
        <v>7.1276362267918003E-2</v>
      </c>
      <c r="D123">
        <v>9.5625035194841779E-2</v>
      </c>
      <c r="E123" s="4">
        <v>9.4860937842519803E-3</v>
      </c>
    </row>
    <row r="124" spans="1:6" x14ac:dyDescent="0.35">
      <c r="A124">
        <v>2023</v>
      </c>
      <c r="B124">
        <v>-2.4664186914336028E-2</v>
      </c>
      <c r="C124">
        <v>2.1935792858744918E-3</v>
      </c>
      <c r="D124">
        <v>-2.8021687567140852E-2</v>
      </c>
      <c r="E124">
        <v>-1.1329673113570813E-2</v>
      </c>
    </row>
    <row r="125" spans="1:6" x14ac:dyDescent="0.35">
      <c r="E125">
        <f>AVERAGE(E2:E124)</f>
        <v>4.7502069000390059E-3</v>
      </c>
      <c r="F125" t="s">
        <v>31</v>
      </c>
    </row>
    <row r="126" spans="1:6" x14ac:dyDescent="0.35">
      <c r="B126" s="12">
        <f>_xlfn.STDEV.S(B2:B124)</f>
        <v>5.399641773025346E-2</v>
      </c>
      <c r="C126" s="12">
        <f t="shared" ref="C126:E126" si="0">_xlfn.STDEV.S(C2:C124)</f>
        <v>7.3749854837439732E-2</v>
      </c>
      <c r="D126" s="12">
        <f t="shared" si="0"/>
        <v>0.19580513480071057</v>
      </c>
      <c r="E126" s="12">
        <f t="shared" si="0"/>
        <v>4.8584208088656669E-2</v>
      </c>
      <c r="F126" t="s">
        <v>0</v>
      </c>
    </row>
    <row r="127" spans="1:6" x14ac:dyDescent="0.35">
      <c r="B127" s="15">
        <f>B126/SQRT(2*COUNT(B2:B124))</f>
        <v>3.4426858533649959E-3</v>
      </c>
      <c r="C127" s="15">
        <f t="shared" ref="C127:E127" si="1">C126/SQRT(2*COUNT(C2:C124))</f>
        <v>4.7021190036153158E-3</v>
      </c>
      <c r="D127" s="15">
        <f t="shared" si="1"/>
        <v>1.2484079424716091E-2</v>
      </c>
      <c r="E127" s="15">
        <f t="shared" si="1"/>
        <v>3.097615969995097E-3</v>
      </c>
      <c r="F127" s="11" t="s">
        <v>26</v>
      </c>
    </row>
    <row r="128" spans="1:6" x14ac:dyDescent="0.35">
      <c r="B128">
        <f t="shared" ref="B128:E128" si="2">CORREL($B$2:$B$124,B2:B124)</f>
        <v>1</v>
      </c>
      <c r="C128" s="14">
        <f t="shared" si="2"/>
        <v>0.76071057332238312</v>
      </c>
      <c r="D128" s="14">
        <f t="shared" si="2"/>
        <v>0.68773723340096338</v>
      </c>
      <c r="E128" s="14">
        <f t="shared" si="2"/>
        <v>-3.0623519271350198E-2</v>
      </c>
      <c r="F128" t="s">
        <v>1</v>
      </c>
    </row>
    <row r="129" spans="2:6" x14ac:dyDescent="0.35">
      <c r="B129" s="11"/>
      <c r="C129" s="13">
        <f>(1-C128*C128)/SQRT(121)</f>
        <v>3.8301765785048292E-2</v>
      </c>
      <c r="D129" s="13">
        <f t="shared" ref="D129:E129" si="3">(1-D128*D128)/SQRT(121)</f>
        <v>4.7910681617635342E-2</v>
      </c>
      <c r="E129" s="13">
        <f t="shared" si="3"/>
        <v>9.0823836369767028E-2</v>
      </c>
      <c r="F129" s="11" t="s">
        <v>27</v>
      </c>
    </row>
    <row r="130" spans="2:6" x14ac:dyDescent="0.35">
      <c r="B130" s="14">
        <f>CORREL(B2:B124,$E$2:$E$124)</f>
        <v>-3.0623519271350198E-2</v>
      </c>
      <c r="C130" s="14">
        <f t="shared" ref="C130:E130" si="4">CORREL(C2:C124,$E$2:$E$124)</f>
        <v>-0.24193001777692996</v>
      </c>
      <c r="D130" s="14">
        <f t="shared" si="4"/>
        <v>-0.19039359797364774</v>
      </c>
      <c r="E130" s="16">
        <f t="shared" si="4"/>
        <v>1</v>
      </c>
      <c r="F130" t="s">
        <v>2</v>
      </c>
    </row>
    <row r="131" spans="2:6" x14ac:dyDescent="0.35">
      <c r="B131" s="13">
        <f>(1-B130*B130)/SQRT(COUNT(B2:B124)-2)</f>
        <v>9.0823836369767028E-2</v>
      </c>
      <c r="C131" s="13">
        <f t="shared" ref="C131:D131" si="5">(1-C130*C130)/SQRT(COUNT(C2:C124)-2)</f>
        <v>8.5588169681677664E-2</v>
      </c>
      <c r="D131" s="13">
        <f t="shared" si="5"/>
        <v>8.7613661622786276E-2</v>
      </c>
      <c r="E131" s="13"/>
      <c r="F131" s="11" t="s">
        <v>27</v>
      </c>
    </row>
    <row r="132" spans="2:6" x14ac:dyDescent="0.35">
      <c r="B132" s="14">
        <v>7.9200000000000007E-2</v>
      </c>
      <c r="C132" s="14">
        <v>1.1900000000000001E-2</v>
      </c>
      <c r="D132" s="14">
        <v>0.2853</v>
      </c>
      <c r="E132" s="14">
        <v>0.58430000000000004</v>
      </c>
      <c r="F132" t="s">
        <v>3</v>
      </c>
    </row>
    <row r="133" spans="2:6" x14ac:dyDescent="0.35">
      <c r="B133" s="13">
        <f>SQRT((1+2*B132*B132)/COUNT(B2:B124))</f>
        <v>9.0730785553495966E-2</v>
      </c>
      <c r="C133" s="13">
        <f t="shared" ref="C133:E133" si="6">SQRT((1+2*C132*C132)/COUNT(C2:C124))</f>
        <v>9.0179731106491023E-2</v>
      </c>
      <c r="D133" s="13">
        <f t="shared" si="6"/>
        <v>9.7229599193607671E-2</v>
      </c>
      <c r="E133" s="13">
        <f t="shared" si="6"/>
        <v>0.11696754396610803</v>
      </c>
      <c r="F133" s="11" t="s">
        <v>28</v>
      </c>
    </row>
    <row r="134" spans="2:6" x14ac:dyDescent="0.35">
      <c r="B134" s="14"/>
      <c r="C134" s="14"/>
      <c r="D134" s="14"/>
      <c r="E134" s="14"/>
    </row>
    <row r="135" spans="2:6" x14ac:dyDescent="0.35">
      <c r="B135" s="14"/>
      <c r="C135" s="14"/>
      <c r="D135" s="14"/>
      <c r="E135" s="14"/>
    </row>
    <row r="136" spans="2:6" x14ac:dyDescent="0.35">
      <c r="B136" s="1">
        <f>B126/4</f>
        <v>1.3499104432563365E-2</v>
      </c>
      <c r="C136" s="1">
        <f>C126/4</f>
        <v>1.8437463709359933E-2</v>
      </c>
      <c r="D136" s="1">
        <f>D126/4</f>
        <v>4.8951283700177643E-2</v>
      </c>
      <c r="E136" s="1">
        <f>E126/4</f>
        <v>1.2146052022164167E-2</v>
      </c>
      <c r="F136" t="s">
        <v>29</v>
      </c>
    </row>
    <row r="137" spans="2:6" x14ac:dyDescent="0.35">
      <c r="B137" s="1">
        <f>B126*0.3</f>
        <v>1.6198925319076036E-2</v>
      </c>
      <c r="C137" s="1">
        <f t="shared" ref="C137:E137" si="7">C126*0.3</f>
        <v>2.2124956451231918E-2</v>
      </c>
      <c r="D137" s="1">
        <f t="shared" si="7"/>
        <v>5.8741540440213166E-2</v>
      </c>
      <c r="E137" s="1">
        <f t="shared" si="7"/>
        <v>1.4575262426596999E-2</v>
      </c>
      <c r="F13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96BF-C7F5-41C2-A191-0D3A5EBBA044}">
  <dimension ref="A1:T67"/>
  <sheetViews>
    <sheetView workbookViewId="0">
      <pane xSplit="1" ySplit="2" topLeftCell="C42" activePane="bottomRight" state="frozen"/>
      <selection pane="topRight" activeCell="B1" sqref="B1"/>
      <selection pane="bottomLeft" activeCell="A3" sqref="A3"/>
      <selection pane="bottomRight" activeCell="K57" sqref="K57"/>
    </sheetView>
  </sheetViews>
  <sheetFormatPr defaultRowHeight="14.5" x14ac:dyDescent="0.35"/>
  <cols>
    <col min="1" max="1" width="4.81640625" bestFit="1" customWidth="1"/>
    <col min="2" max="2" width="17.26953125" bestFit="1" customWidth="1"/>
    <col min="3" max="3" width="16.36328125" bestFit="1" customWidth="1"/>
    <col min="4" max="4" width="10.54296875" bestFit="1" customWidth="1"/>
    <col min="5" max="5" width="8.7265625" style="7"/>
    <col min="9" max="9" width="8.7265625" style="7"/>
    <col min="10" max="10" width="15.453125" bestFit="1" customWidth="1"/>
    <col min="11" max="11" width="9.81640625" bestFit="1" customWidth="1"/>
    <col min="12" max="12" width="11.81640625" bestFit="1" customWidth="1"/>
    <col min="13" max="13" width="13.6328125" bestFit="1" customWidth="1"/>
    <col min="15" max="15" width="8.7265625" style="7"/>
    <col min="16" max="17" width="11.81640625" bestFit="1" customWidth="1"/>
    <col min="18" max="18" width="14" bestFit="1" customWidth="1"/>
  </cols>
  <sheetData>
    <row r="1" spans="1:20" x14ac:dyDescent="0.35">
      <c r="B1" s="17" t="s">
        <v>8</v>
      </c>
      <c r="C1" s="17"/>
      <c r="D1" s="17"/>
      <c r="E1" s="7" t="s">
        <v>9</v>
      </c>
      <c r="F1" s="17" t="s">
        <v>16</v>
      </c>
      <c r="G1" s="17"/>
      <c r="H1" s="2"/>
      <c r="I1" s="7" t="s">
        <v>9</v>
      </c>
      <c r="J1" s="17" t="s">
        <v>16</v>
      </c>
      <c r="K1" s="17"/>
      <c r="O1" s="7" t="s">
        <v>9</v>
      </c>
      <c r="P1" t="s">
        <v>16</v>
      </c>
      <c r="T1" t="s">
        <v>9</v>
      </c>
    </row>
    <row r="2" spans="1:20" x14ac:dyDescent="0.35">
      <c r="A2" t="s">
        <v>4</v>
      </c>
      <c r="B2" t="s">
        <v>5</v>
      </c>
      <c r="C2" t="s">
        <v>6</v>
      </c>
      <c r="D2" s="5" t="s">
        <v>7</v>
      </c>
      <c r="E2" s="8"/>
      <c r="F2" t="s">
        <v>15</v>
      </c>
      <c r="G2" t="s">
        <v>14</v>
      </c>
      <c r="H2" s="5" t="s">
        <v>13</v>
      </c>
      <c r="I2" s="8"/>
      <c r="J2" t="s">
        <v>19</v>
      </c>
      <c r="K2" t="s">
        <v>17</v>
      </c>
      <c r="L2" t="s">
        <v>20</v>
      </c>
      <c r="M2" t="s">
        <v>21</v>
      </c>
      <c r="N2" t="s">
        <v>7</v>
      </c>
      <c r="P2" t="s">
        <v>23</v>
      </c>
      <c r="Q2" t="s">
        <v>24</v>
      </c>
      <c r="R2" t="s">
        <v>25</v>
      </c>
      <c r="S2" t="s">
        <v>7</v>
      </c>
    </row>
    <row r="3" spans="1:20" x14ac:dyDescent="0.35">
      <c r="A3">
        <v>1960</v>
      </c>
      <c r="B3">
        <v>7410.305028696388</v>
      </c>
      <c r="C3">
        <f>LN(B3)</f>
        <v>8.9106268819093479</v>
      </c>
      <c r="D3" s="5"/>
      <c r="E3" s="8"/>
      <c r="F3">
        <v>7.6040491082564357</v>
      </c>
      <c r="G3">
        <v>7.6040469791232388</v>
      </c>
      <c r="H3" s="6">
        <f t="shared" ref="H3:H34" si="0">(F3-G3)/100</f>
        <v>2.1291331968598115E-8</v>
      </c>
      <c r="I3" s="8">
        <v>-1.1448044251284092E-2</v>
      </c>
      <c r="J3">
        <v>109326023229.37434</v>
      </c>
      <c r="K3">
        <v>20349744</v>
      </c>
      <c r="L3">
        <f>J3/K3</f>
        <v>5372.3537371956299</v>
      </c>
      <c r="M3">
        <f>LN(L3)</f>
        <v>8.5890214037990553</v>
      </c>
      <c r="P3">
        <v>24147333336.947247</v>
      </c>
      <c r="Q3">
        <f>P3/K3</f>
        <v>1186.6160742340173</v>
      </c>
      <c r="R3" s="1">
        <f>LN(Q3)</f>
        <v>7.0788609001966512</v>
      </c>
    </row>
    <row r="4" spans="1:20" x14ac:dyDescent="0.35">
      <c r="A4">
        <v>1961</v>
      </c>
      <c r="B4">
        <v>7687.5173380416973</v>
      </c>
      <c r="C4">
        <f t="shared" ref="C4:C65" si="1">LN(B4)</f>
        <v>8.9473531674672468</v>
      </c>
      <c r="D4" s="5">
        <f>C4-C3</f>
        <v>3.6726285557898919E-2</v>
      </c>
      <c r="E4" s="8">
        <v>5.251235207401983E-2</v>
      </c>
      <c r="F4">
        <v>5.9949469947786955</v>
      </c>
      <c r="G4">
        <v>5.9949453161939736</v>
      </c>
      <c r="H4" s="6">
        <f t="shared" si="0"/>
        <v>1.6785847218869776E-8</v>
      </c>
      <c r="I4" s="8">
        <v>-3.7757078299363638E-2</v>
      </c>
      <c r="J4">
        <v>119942258928.23944</v>
      </c>
      <c r="K4">
        <v>20680653</v>
      </c>
      <c r="L4">
        <f t="shared" ref="L4:L65" si="2">J4/K4</f>
        <v>5799.7326742167879</v>
      </c>
      <c r="M4">
        <f t="shared" ref="M4:M66" si="3">LN(L4)</f>
        <v>8.6655671048200258</v>
      </c>
      <c r="N4" s="5">
        <f>M4-M3</f>
        <v>7.6545701020970469E-2</v>
      </c>
      <c r="O4" s="8">
        <v>8.9348855216810463E-2</v>
      </c>
      <c r="P4">
        <v>27568193217.436615</v>
      </c>
      <c r="Q4">
        <f t="shared" ref="Q4:Q66" si="4">P4/K4</f>
        <v>1333.0426857138707</v>
      </c>
      <c r="R4" s="1">
        <f t="shared" ref="R4:R66" si="5">LN(Q4)</f>
        <v>7.1952193419569817</v>
      </c>
      <c r="S4" s="10">
        <f>R4-R3</f>
        <v>0.1163584417603305</v>
      </c>
      <c r="T4" s="5">
        <v>7.5939571407801054E-2</v>
      </c>
    </row>
    <row r="5" spans="1:20" x14ac:dyDescent="0.35">
      <c r="A5">
        <v>1962</v>
      </c>
      <c r="B5">
        <v>7498.8400606557998</v>
      </c>
      <c r="C5">
        <f t="shared" si="1"/>
        <v>8.9225036289843036</v>
      </c>
      <c r="D5" s="5">
        <f t="shared" ref="D5:D66" si="6">C5-C4</f>
        <v>-2.4849538482943245E-2</v>
      </c>
      <c r="E5" s="8">
        <v>-3.1797036900723441E-2</v>
      </c>
      <c r="F5">
        <v>4.6918427589983063</v>
      </c>
      <c r="G5">
        <v>9.3836828905653498</v>
      </c>
      <c r="H5" s="6">
        <f t="shared" si="0"/>
        <v>-4.6918401315670433E-2</v>
      </c>
      <c r="I5" s="8">
        <v>-2.0429774991331476E-3</v>
      </c>
      <c r="J5">
        <v>116939349429.67746</v>
      </c>
      <c r="K5">
        <v>21020359</v>
      </c>
      <c r="L5">
        <f t="shared" si="2"/>
        <v>5563.1471103646454</v>
      </c>
      <c r="M5">
        <f t="shared" si="3"/>
        <v>8.6239192541557461</v>
      </c>
      <c r="N5" s="5">
        <f t="shared" ref="N5:N66" si="7">M5-M4</f>
        <v>-4.1647850664279673E-2</v>
      </c>
      <c r="O5" s="8">
        <v>-6.0987491618972101E-2</v>
      </c>
      <c r="P5">
        <v>25354592011.521614</v>
      </c>
      <c r="Q5">
        <f t="shared" si="4"/>
        <v>1206.1921497878136</v>
      </c>
      <c r="R5" s="1">
        <f t="shared" si="5"/>
        <v>7.0952236927780108</v>
      </c>
      <c r="S5" s="10">
        <f t="shared" ref="S5:S66" si="8">R5-R4</f>
        <v>-9.9995649178970858E-2</v>
      </c>
      <c r="T5" s="5">
        <v>-9.9534228687089055E-2</v>
      </c>
    </row>
    <row r="6" spans="1:20" x14ac:dyDescent="0.35">
      <c r="A6">
        <v>1963</v>
      </c>
      <c r="B6">
        <v>6986.564802060012</v>
      </c>
      <c r="C6">
        <f t="shared" si="1"/>
        <v>8.8517442698027597</v>
      </c>
      <c r="D6" s="5">
        <f t="shared" si="6"/>
        <v>-7.0759359181543857E-2</v>
      </c>
      <c r="E6" s="8">
        <v>-3.9512079370496167E-2</v>
      </c>
      <c r="F6">
        <v>7.8904542026246194</v>
      </c>
      <c r="G6">
        <v>7.8904520327502672</v>
      </c>
      <c r="H6" s="6">
        <f t="shared" si="0"/>
        <v>2.1698743521980645E-8</v>
      </c>
      <c r="I6" s="8">
        <v>2.8067885117493484E-2</v>
      </c>
      <c r="J6">
        <v>113601673540.0097</v>
      </c>
      <c r="K6">
        <v>21364017</v>
      </c>
      <c r="L6">
        <f t="shared" si="2"/>
        <v>5317.4304036553476</v>
      </c>
      <c r="M6">
        <f t="shared" si="3"/>
        <v>8.5787454588186147</v>
      </c>
      <c r="N6" s="5">
        <f t="shared" si="7"/>
        <v>-4.5173795337131395E-2</v>
      </c>
      <c r="O6" s="8">
        <v>-3.0256821132560674E-2</v>
      </c>
      <c r="P6">
        <v>21933732074.532394</v>
      </c>
      <c r="Q6">
        <f t="shared" si="4"/>
        <v>1026.6670389998469</v>
      </c>
      <c r="R6" s="1">
        <f t="shared" si="5"/>
        <v>6.9340729499616334</v>
      </c>
      <c r="S6" s="10">
        <f t="shared" si="8"/>
        <v>-0.16115074281637742</v>
      </c>
      <c r="T6" s="5">
        <v>-0.21391690826938792</v>
      </c>
    </row>
    <row r="7" spans="1:20" x14ac:dyDescent="0.35">
      <c r="A7">
        <v>1964</v>
      </c>
      <c r="B7">
        <v>7572.231166175603</v>
      </c>
      <c r="C7">
        <f t="shared" si="1"/>
        <v>8.9322430409408131</v>
      </c>
      <c r="D7" s="5">
        <f t="shared" si="6"/>
        <v>8.0498771138053371E-2</v>
      </c>
      <c r="E7" s="8">
        <v>8.2761104336805502E-2</v>
      </c>
      <c r="F7">
        <v>5.5637156047850782</v>
      </c>
      <c r="G7">
        <v>5.5637140747636771</v>
      </c>
      <c r="H7" s="6">
        <f t="shared" si="0"/>
        <v>1.5300214011304548E-8</v>
      </c>
      <c r="I7" s="8">
        <v>3.9423185706701927E-3</v>
      </c>
      <c r="J7">
        <v>125606077164.12338</v>
      </c>
      <c r="K7">
        <v>21708487</v>
      </c>
      <c r="L7">
        <f t="shared" si="2"/>
        <v>5786.0355336658595</v>
      </c>
      <c r="M7">
        <f t="shared" si="3"/>
        <v>8.6632026268352078</v>
      </c>
      <c r="N7" s="5">
        <f t="shared" si="7"/>
        <v>8.4457168016593087E-2</v>
      </c>
      <c r="O7" s="8">
        <v>9.3913527989945678E-2</v>
      </c>
      <c r="P7">
        <v>24147333336.947247</v>
      </c>
      <c r="Q7">
        <f t="shared" si="4"/>
        <v>1112.3452932001778</v>
      </c>
      <c r="R7" s="1">
        <f t="shared" si="5"/>
        <v>7.0142259420783635</v>
      </c>
      <c r="S7" s="10">
        <f t="shared" si="8"/>
        <v>8.0152992116730104E-2</v>
      </c>
      <c r="T7" s="5">
        <v>0.21563564460340956</v>
      </c>
    </row>
    <row r="8" spans="1:20" x14ac:dyDescent="0.35">
      <c r="A8">
        <v>1965</v>
      </c>
      <c r="B8">
        <v>8241.5293366680926</v>
      </c>
      <c r="C8">
        <f t="shared" si="1"/>
        <v>9.0169412047923387</v>
      </c>
      <c r="D8" s="5">
        <f t="shared" si="6"/>
        <v>8.4698163851525621E-2</v>
      </c>
      <c r="E8" s="8">
        <v>7.2576717557190307E-2</v>
      </c>
      <c r="F8">
        <v>6.2258744376679571</v>
      </c>
      <c r="G8">
        <v>4.1505829722805814</v>
      </c>
      <c r="H8" s="6">
        <f t="shared" si="0"/>
        <v>2.0752914653873758E-2</v>
      </c>
      <c r="I8" s="8">
        <v>1.4166586944736758E-2</v>
      </c>
      <c r="J8">
        <v>136462569403.9807</v>
      </c>
      <c r="K8">
        <v>22053661</v>
      </c>
      <c r="L8">
        <f t="shared" si="2"/>
        <v>6187.7512946254456</v>
      </c>
      <c r="M8">
        <f t="shared" si="3"/>
        <v>8.7303270193250491</v>
      </c>
      <c r="N8" s="5">
        <f t="shared" si="7"/>
        <v>6.7124392489841256E-2</v>
      </c>
      <c r="O8" s="8">
        <v>7.0102621351482597E-2</v>
      </c>
      <c r="P8">
        <v>25354592011.521614</v>
      </c>
      <c r="Q8">
        <f t="shared" si="4"/>
        <v>1149.6772355175685</v>
      </c>
      <c r="R8" s="1">
        <f t="shared" si="5"/>
        <v>7.0472365171962368</v>
      </c>
      <c r="S8" s="10">
        <f t="shared" si="8"/>
        <v>3.3010575117873309E-2</v>
      </c>
      <c r="T8" s="5">
        <v>5.4961103171489611E-2</v>
      </c>
    </row>
    <row r="9" spans="1:20" x14ac:dyDescent="0.35">
      <c r="A9">
        <v>1966</v>
      </c>
      <c r="B9">
        <v>8059.4504314627948</v>
      </c>
      <c r="C9">
        <f t="shared" si="1"/>
        <v>8.9946006484939574</v>
      </c>
      <c r="D9" s="5">
        <f t="shared" si="6"/>
        <v>-2.2340556298381387E-2</v>
      </c>
      <c r="E9" s="8">
        <v>-8.1996010896805416E-3</v>
      </c>
      <c r="F9">
        <v>6.6529173835995454</v>
      </c>
      <c r="G9">
        <v>4.9896880335415856</v>
      </c>
      <c r="H9" s="6">
        <f t="shared" si="0"/>
        <v>1.6632293500579598E-2</v>
      </c>
      <c r="I9" s="8">
        <v>2.788999255421953E-2</v>
      </c>
      <c r="J9">
        <v>134982524309.38242</v>
      </c>
      <c r="K9">
        <v>22403116</v>
      </c>
      <c r="L9">
        <f t="shared" si="2"/>
        <v>6025.1674057029577</v>
      </c>
      <c r="M9">
        <f t="shared" si="3"/>
        <v>8.7037005431517684</v>
      </c>
      <c r="N9" s="5">
        <f t="shared" si="7"/>
        <v>-2.6626476173280622E-2</v>
      </c>
      <c r="O9" s="8">
        <v>-1.2137540556258486E-2</v>
      </c>
      <c r="P9">
        <v>25354592011.521614</v>
      </c>
      <c r="Q9">
        <f t="shared" si="4"/>
        <v>1131.7439954121389</v>
      </c>
      <c r="R9" s="1">
        <f t="shared" si="5"/>
        <v>7.031515080724029</v>
      </c>
      <c r="S9" s="10">
        <f t="shared" si="8"/>
        <v>-1.5721436472207806E-2</v>
      </c>
      <c r="T9" s="5">
        <v>-8.9203155239980347E-2</v>
      </c>
    </row>
    <row r="10" spans="1:20" x14ac:dyDescent="0.35">
      <c r="A10">
        <v>1967</v>
      </c>
      <c r="B10">
        <v>8187.3733506766812</v>
      </c>
      <c r="C10">
        <f t="shared" si="1"/>
        <v>9.0103484112042249</v>
      </c>
      <c r="D10" s="5">
        <f t="shared" si="6"/>
        <v>1.5747762710267565E-2</v>
      </c>
      <c r="E10" s="8">
        <v>1.1949772919830792E-2</v>
      </c>
      <c r="F10">
        <v>7.4955962262493028</v>
      </c>
      <c r="G10">
        <v>4.9970641466686487</v>
      </c>
      <c r="H10" s="6">
        <f t="shared" si="0"/>
        <v>2.4985320795806541E-2</v>
      </c>
      <c r="I10" s="8">
        <v>2.5581269726129938E-2</v>
      </c>
      <c r="J10">
        <v>139094275733.60989</v>
      </c>
      <c r="K10">
        <v>22757014</v>
      </c>
      <c r="L10">
        <f t="shared" si="2"/>
        <v>6112.1496754191867</v>
      </c>
      <c r="M10">
        <f t="shared" si="3"/>
        <v>8.7180338193258287</v>
      </c>
      <c r="N10" s="5">
        <f t="shared" si="7"/>
        <v>1.4333276174060217E-2</v>
      </c>
      <c r="O10" s="8">
        <v>1.1380542592595688E-2</v>
      </c>
      <c r="P10">
        <v>26562075937.208954</v>
      </c>
      <c r="Q10">
        <f t="shared" si="4"/>
        <v>1167.2039195128568</v>
      </c>
      <c r="R10" s="1">
        <f t="shared" si="5"/>
        <v>7.0623663552502789</v>
      </c>
      <c r="S10" s="10">
        <f t="shared" si="8"/>
        <v>3.0851274526249917E-2</v>
      </c>
      <c r="T10" s="5">
        <v>2.9869047598337417E-2</v>
      </c>
    </row>
    <row r="11" spans="1:20" x14ac:dyDescent="0.35">
      <c r="A11">
        <v>1968</v>
      </c>
      <c r="B11">
        <v>8450.0370641730169</v>
      </c>
      <c r="C11">
        <f t="shared" si="1"/>
        <v>9.0419261066342642</v>
      </c>
      <c r="D11" s="5">
        <f t="shared" si="6"/>
        <v>3.1577695430039299E-2</v>
      </c>
      <c r="E11" s="8">
        <v>2.7940507809853798E-2</v>
      </c>
      <c r="F11">
        <v>6.4844534627751456</v>
      </c>
      <c r="G11">
        <v>5.4037114225190823</v>
      </c>
      <c r="H11" s="6">
        <f t="shared" si="0"/>
        <v>1.0807420402560632E-2</v>
      </c>
      <c r="I11" s="8">
        <v>1.7831378787318261E-2</v>
      </c>
      <c r="J11">
        <v>145537832971.85342</v>
      </c>
      <c r="K11">
        <v>23112971</v>
      </c>
      <c r="L11">
        <f t="shared" si="2"/>
        <v>6296.8033392095467</v>
      </c>
      <c r="M11">
        <f t="shared" si="3"/>
        <v>8.7477973771307216</v>
      </c>
      <c r="N11" s="5">
        <f t="shared" si="7"/>
        <v>2.9763557804892926E-2</v>
      </c>
      <c r="O11" s="8">
        <v>2.4674207906651091E-2</v>
      </c>
      <c r="P11">
        <v>29982954766.171902</v>
      </c>
      <c r="Q11">
        <f t="shared" si="4"/>
        <v>1297.2349926875218</v>
      </c>
      <c r="R11" s="1">
        <f t="shared" si="5"/>
        <v>7.1679903496224604</v>
      </c>
      <c r="S11" s="10">
        <f t="shared" si="8"/>
        <v>0.10562399437218151</v>
      </c>
      <c r="T11" s="5">
        <v>8.6824106884025198E-2</v>
      </c>
    </row>
    <row r="12" spans="1:20" x14ac:dyDescent="0.35">
      <c r="A12">
        <v>1969</v>
      </c>
      <c r="B12">
        <v>9126.1864790925538</v>
      </c>
      <c r="C12">
        <f t="shared" si="1"/>
        <v>9.1189031951041937</v>
      </c>
      <c r="D12" s="5">
        <f t="shared" si="6"/>
        <v>7.6977088469929456E-2</v>
      </c>
      <c r="E12" s="8">
        <v>6.7450491639794663E-2</v>
      </c>
      <c r="F12">
        <v>6.3987133165299008</v>
      </c>
      <c r="G12">
        <v>6.3987133165299008</v>
      </c>
      <c r="H12" s="6">
        <f t="shared" si="0"/>
        <v>0</v>
      </c>
      <c r="I12" s="8">
        <v>1.3026940066532133E-2</v>
      </c>
      <c r="J12">
        <v>154775148099.5152</v>
      </c>
      <c r="K12">
        <v>23472028</v>
      </c>
      <c r="L12">
        <f t="shared" si="2"/>
        <v>6594.025369240152</v>
      </c>
      <c r="M12">
        <f t="shared" si="3"/>
        <v>8.7939192709461054</v>
      </c>
      <c r="N12" s="5">
        <f t="shared" si="7"/>
        <v>4.6121893815383785E-2</v>
      </c>
      <c r="O12" s="8">
        <v>4.7291311525174962E-2</v>
      </c>
      <c r="P12">
        <v>36824609328.949471</v>
      </c>
      <c r="Q12">
        <f t="shared" si="4"/>
        <v>1568.8720773914154</v>
      </c>
      <c r="R12" s="1">
        <f t="shared" si="5"/>
        <v>7.3581122181098868</v>
      </c>
      <c r="S12" s="10">
        <f t="shared" si="8"/>
        <v>0.1901218684874264</v>
      </c>
      <c r="T12" s="5">
        <v>0.17982193167588711</v>
      </c>
    </row>
    <row r="13" spans="1:20" x14ac:dyDescent="0.35">
      <c r="A13">
        <v>1970</v>
      </c>
      <c r="B13">
        <v>9257.8955716457604</v>
      </c>
      <c r="C13">
        <f t="shared" si="1"/>
        <v>9.1332320417312882</v>
      </c>
      <c r="D13" s="5">
        <f t="shared" si="6"/>
        <v>1.4328846627094549E-2</v>
      </c>
      <c r="E13" s="8">
        <v>3.7205304534371209E-2</v>
      </c>
      <c r="F13">
        <v>5.6015666760040022</v>
      </c>
      <c r="G13">
        <v>4.7358774049192673</v>
      </c>
      <c r="H13" s="6">
        <f t="shared" si="0"/>
        <v>8.6568927108473474E-3</v>
      </c>
      <c r="I13" s="8">
        <v>2.0466644673432843E-2</v>
      </c>
      <c r="J13">
        <v>157986125146.03012</v>
      </c>
      <c r="K13">
        <v>23842803</v>
      </c>
      <c r="L13">
        <f t="shared" si="2"/>
        <v>6626.1557060229088</v>
      </c>
      <c r="M13">
        <f t="shared" si="3"/>
        <v>8.798780081832593</v>
      </c>
      <c r="N13" s="5">
        <f t="shared" si="7"/>
        <v>4.8608108864875987E-3</v>
      </c>
      <c r="O13" s="8">
        <v>2.4919898440108668E-2</v>
      </c>
      <c r="P13">
        <v>37452455337.110939</v>
      </c>
      <c r="Q13">
        <f t="shared" si="4"/>
        <v>1570.807565583247</v>
      </c>
      <c r="R13" s="1">
        <f t="shared" si="5"/>
        <v>7.3593451390808777</v>
      </c>
      <c r="S13" s="10">
        <f t="shared" si="8"/>
        <v>1.232920970990925E-3</v>
      </c>
      <c r="T13" s="5">
        <v>5.5795374093690953E-2</v>
      </c>
    </row>
    <row r="14" spans="1:20" x14ac:dyDescent="0.35">
      <c r="A14">
        <v>1971</v>
      </c>
      <c r="B14">
        <v>9628.0378378949172</v>
      </c>
      <c r="C14">
        <f t="shared" si="1"/>
        <v>9.1724347288801713</v>
      </c>
      <c r="D14" s="5">
        <f t="shared" si="6"/>
        <v>3.9202687148883086E-2</v>
      </c>
      <c r="E14" s="8">
        <v>2.0349175262035502E-2</v>
      </c>
      <c r="F14">
        <v>6.0072328812888864</v>
      </c>
      <c r="G14">
        <v>6.6079560342550376</v>
      </c>
      <c r="H14" s="6">
        <f t="shared" si="0"/>
        <v>-6.0072315296615117E-3</v>
      </c>
      <c r="I14" s="8">
        <v>4.8642985432050559E-4</v>
      </c>
      <c r="J14">
        <v>166128347822.42688</v>
      </c>
      <c r="K14">
        <v>24223379</v>
      </c>
      <c r="L14">
        <f t="shared" si="2"/>
        <v>6858.1822470938869</v>
      </c>
      <c r="M14">
        <f t="shared" si="3"/>
        <v>8.8331977070491678</v>
      </c>
      <c r="N14" s="5">
        <f t="shared" si="7"/>
        <v>3.4417625216574876E-2</v>
      </c>
      <c r="O14" s="8">
        <v>2.6412378574331541E-2</v>
      </c>
      <c r="P14">
        <v>40507091721.670715</v>
      </c>
      <c r="Q14">
        <f t="shared" si="4"/>
        <v>1672.2312655749108</v>
      </c>
      <c r="R14" s="1">
        <f t="shared" si="5"/>
        <v>7.4219141008111755</v>
      </c>
      <c r="S14" s="10">
        <f t="shared" si="8"/>
        <v>6.2568961730297801E-2</v>
      </c>
      <c r="T14" s="5">
        <v>8.6130878613769113E-2</v>
      </c>
    </row>
    <row r="15" spans="1:20" x14ac:dyDescent="0.35">
      <c r="A15">
        <v>1972</v>
      </c>
      <c r="B15">
        <v>9630.010366009139</v>
      </c>
      <c r="C15">
        <f t="shared" si="1"/>
        <v>9.1726395812203698</v>
      </c>
      <c r="D15" s="5">
        <f t="shared" si="6"/>
        <v>2.0485234019851362E-4</v>
      </c>
      <c r="E15" s="8">
        <v>2.2364612335952216E-3</v>
      </c>
      <c r="F15">
        <v>7.1977658390835249</v>
      </c>
      <c r="G15">
        <v>6.8378773581879981</v>
      </c>
      <c r="H15" s="6">
        <f t="shared" si="0"/>
        <v>3.598884808955267E-3</v>
      </c>
      <c r="I15" s="8">
        <v>9.3543709812606759E-3</v>
      </c>
      <c r="J15">
        <v>168583168991.99432</v>
      </c>
      <c r="K15">
        <v>24612794</v>
      </c>
      <c r="L15">
        <f t="shared" si="2"/>
        <v>6849.4120981142705</v>
      </c>
      <c r="M15">
        <f t="shared" si="3"/>
        <v>8.8319181024802802</v>
      </c>
      <c r="N15" s="5">
        <f t="shared" si="7"/>
        <v>-1.279604568887649E-3</v>
      </c>
      <c r="O15" s="8">
        <v>-2.0411441825345378E-3</v>
      </c>
      <c r="P15">
        <v>40949709271.088051</v>
      </c>
      <c r="Q15">
        <f t="shared" si="4"/>
        <v>1663.757039167843</v>
      </c>
      <c r="R15" s="1">
        <f t="shared" si="5"/>
        <v>7.4168336006051607</v>
      </c>
      <c r="S15" s="10">
        <f t="shared" si="8"/>
        <v>-5.0805002060148041E-3</v>
      </c>
      <c r="T15" s="5">
        <v>-1.3235455091553661E-2</v>
      </c>
    </row>
    <row r="16" spans="1:20" x14ac:dyDescent="0.35">
      <c r="A16">
        <v>1973</v>
      </c>
      <c r="B16">
        <v>9739.416270641852</v>
      </c>
      <c r="C16">
        <f t="shared" si="1"/>
        <v>9.1839364636950371</v>
      </c>
      <c r="D16" s="5">
        <f t="shared" si="6"/>
        <v>1.1296882474667314E-2</v>
      </c>
      <c r="E16" s="8">
        <v>1.6771273698777733E-2</v>
      </c>
      <c r="F16">
        <v>7.6126677211921345</v>
      </c>
      <c r="G16">
        <v>5.7095007903654444</v>
      </c>
      <c r="H16" s="6">
        <f t="shared" si="0"/>
        <v>1.9031669308266899E-2</v>
      </c>
      <c r="I16" s="8">
        <v>2.6961813461390618E-2</v>
      </c>
      <c r="J16">
        <v>176260884408.69363</v>
      </c>
      <c r="K16">
        <v>25020588</v>
      </c>
      <c r="L16">
        <f t="shared" si="2"/>
        <v>7044.6339793730522</v>
      </c>
      <c r="M16">
        <f t="shared" si="3"/>
        <v>8.8600214683163827</v>
      </c>
      <c r="N16" s="5">
        <f t="shared" si="7"/>
        <v>2.8103365836102512E-2</v>
      </c>
      <c r="O16" s="8">
        <v>1.4999484379622174E-2</v>
      </c>
      <c r="P16">
        <v>37971548956.77774</v>
      </c>
      <c r="Q16">
        <f t="shared" si="4"/>
        <v>1517.6121742933356</v>
      </c>
      <c r="R16" s="1">
        <f t="shared" si="5"/>
        <v>7.3248934406585642</v>
      </c>
      <c r="S16" s="10">
        <f t="shared" si="8"/>
        <v>-9.1940159946596545E-2</v>
      </c>
      <c r="T16" s="5">
        <v>-6.2994428061509566E-2</v>
      </c>
    </row>
    <row r="17" spans="1:20" x14ac:dyDescent="0.35">
      <c r="A17">
        <v>1974</v>
      </c>
      <c r="B17">
        <v>10105.049507529686</v>
      </c>
      <c r="C17">
        <f t="shared" si="1"/>
        <v>9.2207905291359307</v>
      </c>
      <c r="D17" s="5">
        <f t="shared" si="6"/>
        <v>3.6854065440893535E-2</v>
      </c>
      <c r="E17" s="8">
        <v>3.8485987673592348E-2</v>
      </c>
      <c r="F17">
        <v>6.9025707976098971</v>
      </c>
      <c r="G17">
        <v>6.289009060022245</v>
      </c>
      <c r="H17" s="6">
        <f t="shared" si="0"/>
        <v>6.1356173758765212E-3</v>
      </c>
      <c r="I17" s="8">
        <v>1.4351657574485954E-2</v>
      </c>
      <c r="J17">
        <v>188800998401.06467</v>
      </c>
      <c r="K17">
        <v>25449754</v>
      </c>
      <c r="L17">
        <f t="shared" si="2"/>
        <v>7418.5785214687994</v>
      </c>
      <c r="M17">
        <f t="shared" si="3"/>
        <v>8.9117427438827601</v>
      </c>
      <c r="N17" s="5">
        <f t="shared" si="7"/>
        <v>5.17212755663774E-2</v>
      </c>
      <c r="O17" s="8">
        <v>6.6751111668319041E-2</v>
      </c>
      <c r="P17">
        <v>39500974442.100029</v>
      </c>
      <c r="Q17">
        <f t="shared" si="4"/>
        <v>1552.1161596336071</v>
      </c>
      <c r="R17" s="1">
        <f t="shared" si="5"/>
        <v>7.3473745430671542</v>
      </c>
      <c r="S17" s="10">
        <f t="shared" si="8"/>
        <v>2.2481102408590026E-2</v>
      </c>
      <c r="T17" s="5">
        <v>8.8112341159707341E-4</v>
      </c>
    </row>
    <row r="18" spans="1:20" x14ac:dyDescent="0.35">
      <c r="A18">
        <v>1975</v>
      </c>
      <c r="B18">
        <v>9935.9386346900228</v>
      </c>
      <c r="C18">
        <f t="shared" si="1"/>
        <v>9.2039136280964211</v>
      </c>
      <c r="D18" s="5">
        <f t="shared" si="6"/>
        <v>-1.6876901039509562E-2</v>
      </c>
      <c r="E18" s="8">
        <v>-2.0152329030656446E-2</v>
      </c>
      <c r="F18">
        <v>5.8240517986559404</v>
      </c>
      <c r="G18">
        <v>5.9786724961196365</v>
      </c>
      <c r="H18" s="6">
        <f t="shared" si="0"/>
        <v>-1.546206974636961E-3</v>
      </c>
      <c r="I18" s="8">
        <v>-3.0442939147822304E-3</v>
      </c>
      <c r="J18">
        <v>188761840563.35031</v>
      </c>
      <c r="K18">
        <v>25875558</v>
      </c>
      <c r="L18">
        <f t="shared" si="2"/>
        <v>7294.9862786862532</v>
      </c>
      <c r="M18">
        <f t="shared" si="3"/>
        <v>8.8949425800347957</v>
      </c>
      <c r="N18" s="5">
        <f t="shared" si="7"/>
        <v>-1.6800163847964455E-2</v>
      </c>
      <c r="O18" s="8">
        <v>-4.6347543764468924E-3</v>
      </c>
      <c r="P18">
        <v>39581458738.638084</v>
      </c>
      <c r="Q18">
        <f t="shared" si="4"/>
        <v>1529.68522412688</v>
      </c>
      <c r="R18" s="1">
        <f t="shared" si="5"/>
        <v>7.3328172573551704</v>
      </c>
      <c r="S18" s="10">
        <f t="shared" si="8"/>
        <v>-1.4557285711983781E-2</v>
      </c>
      <c r="T18" s="5">
        <v>3.7559095452728286E-3</v>
      </c>
    </row>
    <row r="19" spans="1:20" x14ac:dyDescent="0.35">
      <c r="A19">
        <v>1976</v>
      </c>
      <c r="B19">
        <v>9581.8414031113643</v>
      </c>
      <c r="C19">
        <f t="shared" si="1"/>
        <v>9.1676250657627119</v>
      </c>
      <c r="D19" s="5">
        <f t="shared" si="6"/>
        <v>-3.6288562333709251E-2</v>
      </c>
      <c r="E19" s="8">
        <v>-2.023064539628372E-2</v>
      </c>
      <c r="F19">
        <v>9.1753882964017386</v>
      </c>
      <c r="G19">
        <v>5.9214963278501216</v>
      </c>
      <c r="H19" s="6">
        <f t="shared" si="0"/>
        <v>3.2538919685516171E-2</v>
      </c>
      <c r="I19" s="8">
        <v>5.0200044015326371E-2</v>
      </c>
      <c r="J19">
        <v>175773435518.08737</v>
      </c>
      <c r="K19">
        <v>26290257</v>
      </c>
      <c r="L19">
        <f t="shared" si="2"/>
        <v>6685.8774152754522</v>
      </c>
      <c r="M19">
        <f t="shared" si="3"/>
        <v>8.8077527322734444</v>
      </c>
      <c r="N19" s="5">
        <f t="shared" si="7"/>
        <v>-8.7189847761351302E-2</v>
      </c>
      <c r="O19" s="8">
        <v>-0.12388759815239858</v>
      </c>
      <c r="P19">
        <v>43726705037.937912</v>
      </c>
      <c r="Q19">
        <f t="shared" si="4"/>
        <v>1663.2285122940377</v>
      </c>
      <c r="R19" s="1">
        <f t="shared" si="5"/>
        <v>7.4165158794307962</v>
      </c>
      <c r="S19" s="10">
        <f t="shared" si="8"/>
        <v>8.3698622075625728E-2</v>
      </c>
      <c r="T19" s="5">
        <v>4.3370839177748977E-2</v>
      </c>
    </row>
    <row r="20" spans="1:20" x14ac:dyDescent="0.35">
      <c r="A20">
        <v>1977</v>
      </c>
      <c r="B20">
        <v>10083.815182891782</v>
      </c>
      <c r="C20">
        <f t="shared" si="1"/>
        <v>9.2186869603821968</v>
      </c>
      <c r="D20" s="5">
        <f t="shared" si="6"/>
        <v>5.106189461948496E-2</v>
      </c>
      <c r="E20" s="8">
        <v>4.6641743641764322E-2</v>
      </c>
      <c r="F20">
        <v>9.615892412713368</v>
      </c>
      <c r="G20">
        <v>7.3263941552216441</v>
      </c>
      <c r="H20" s="6">
        <f t="shared" si="0"/>
        <v>2.289498257491724E-2</v>
      </c>
      <c r="I20" s="8">
        <v>5.7281996329029326E-2</v>
      </c>
      <c r="J20">
        <v>179768930127.77182</v>
      </c>
      <c r="K20">
        <v>26713780</v>
      </c>
      <c r="L20">
        <f t="shared" si="2"/>
        <v>6729.4456317215991</v>
      </c>
      <c r="M20">
        <f t="shared" si="3"/>
        <v>8.8142480465448561</v>
      </c>
      <c r="N20" s="5">
        <f t="shared" si="7"/>
        <v>6.4953142714117007E-3</v>
      </c>
      <c r="O20" s="8">
        <v>-4.1107884803786021E-3</v>
      </c>
      <c r="P20">
        <v>52842300875.920303</v>
      </c>
      <c r="Q20">
        <f t="shared" si="4"/>
        <v>1978.0914897075704</v>
      </c>
      <c r="R20" s="1">
        <f t="shared" si="5"/>
        <v>7.5898877647568588</v>
      </c>
      <c r="S20" s="10">
        <f t="shared" si="8"/>
        <v>0.17337188532606262</v>
      </c>
      <c r="T20" s="5">
        <v>0.15804078688849721</v>
      </c>
    </row>
    <row r="21" spans="1:20" x14ac:dyDescent="0.35">
      <c r="A21">
        <v>1978</v>
      </c>
      <c r="B21">
        <v>9476.0634362262699</v>
      </c>
      <c r="C21">
        <f t="shared" si="1"/>
        <v>9.1565242596659644</v>
      </c>
      <c r="D21" s="5">
        <f t="shared" si="6"/>
        <v>-6.2162700716232422E-2</v>
      </c>
      <c r="E21" s="8">
        <v>-4.9213470989506902E-2</v>
      </c>
      <c r="F21">
        <v>8.6083899381147777</v>
      </c>
      <c r="G21">
        <v>5.7154064343221069</v>
      </c>
      <c r="H21" s="6">
        <f t="shared" si="0"/>
        <v>2.8929835037926708E-2</v>
      </c>
      <c r="I21" s="8">
        <v>7.9856822087169474E-2</v>
      </c>
      <c r="J21">
        <v>177771857604.12677</v>
      </c>
      <c r="K21">
        <v>27146121</v>
      </c>
      <c r="L21">
        <f t="shared" si="2"/>
        <v>6548.7020264930952</v>
      </c>
      <c r="M21">
        <f t="shared" si="3"/>
        <v>8.7870221450980548</v>
      </c>
      <c r="N21" s="5">
        <f t="shared" si="7"/>
        <v>-2.7225901446801259E-2</v>
      </c>
      <c r="O21" s="8">
        <v>-4.6189518142618624E-2</v>
      </c>
      <c r="P21">
        <v>46081027514.532463</v>
      </c>
      <c r="Q21">
        <f t="shared" si="4"/>
        <v>1697.5179442592355</v>
      </c>
      <c r="R21" s="1">
        <f t="shared" si="5"/>
        <v>7.4369224303691643</v>
      </c>
      <c r="S21" s="10">
        <f t="shared" si="8"/>
        <v>-0.15296533438769444</v>
      </c>
      <c r="T21" s="5">
        <v>-0.1791268537494819</v>
      </c>
    </row>
    <row r="22" spans="1:20" x14ac:dyDescent="0.35">
      <c r="A22">
        <v>1979</v>
      </c>
      <c r="B22">
        <v>10278.924623818135</v>
      </c>
      <c r="C22">
        <f t="shared" si="1"/>
        <v>9.2378509249592948</v>
      </c>
      <c r="D22" s="5">
        <f t="shared" si="6"/>
        <v>8.1326665293330436E-2</v>
      </c>
      <c r="E22" s="8">
        <v>5.0035381245516319E-2</v>
      </c>
      <c r="F22">
        <v>6.5109154667573961</v>
      </c>
      <c r="G22">
        <v>6.3297691743793765</v>
      </c>
      <c r="H22" s="6">
        <f t="shared" si="0"/>
        <v>1.811462923780196E-3</v>
      </c>
      <c r="I22" s="8">
        <v>3.3529181758314139E-2</v>
      </c>
      <c r="J22">
        <v>201831249243.19449</v>
      </c>
      <c r="K22">
        <v>27584134</v>
      </c>
      <c r="L22">
        <f t="shared" si="2"/>
        <v>7316.9325976735208</v>
      </c>
      <c r="M22">
        <f t="shared" si="3"/>
        <v>8.8979464750981982</v>
      </c>
      <c r="N22" s="5">
        <f t="shared" si="7"/>
        <v>0.11092433000014346</v>
      </c>
      <c r="O22" s="8">
        <v>0.11962022149446838</v>
      </c>
      <c r="P22">
        <v>49200216423.896873</v>
      </c>
      <c r="Q22">
        <f t="shared" si="4"/>
        <v>1783.6418726756792</v>
      </c>
      <c r="R22" s="1">
        <f t="shared" si="5"/>
        <v>7.4864125489723028</v>
      </c>
      <c r="S22" s="10">
        <f t="shared" si="8"/>
        <v>4.9490118603138455E-2</v>
      </c>
      <c r="T22" s="5">
        <v>6.3107060185863872E-2</v>
      </c>
    </row>
    <row r="23" spans="1:20" x14ac:dyDescent="0.35">
      <c r="A23">
        <v>1980</v>
      </c>
      <c r="B23">
        <v>10270.956118001415</v>
      </c>
      <c r="C23">
        <f t="shared" si="1"/>
        <v>9.2370753967393284</v>
      </c>
      <c r="D23" s="5">
        <f t="shared" si="6"/>
        <v>-7.7552821996640375E-4</v>
      </c>
      <c r="E23" s="8">
        <v>-7.6154479681527221E-3</v>
      </c>
      <c r="F23">
        <v>5.0619726811151784</v>
      </c>
      <c r="G23">
        <v>6.4836997795691769</v>
      </c>
      <c r="H23" s="6">
        <f t="shared" si="0"/>
        <v>-1.4217270984539985E-2</v>
      </c>
      <c r="I23" s="8">
        <v>-3.4793025737491351E-2</v>
      </c>
      <c r="J23">
        <v>214714315250.79825</v>
      </c>
      <c r="K23">
        <v>28024803</v>
      </c>
      <c r="L23">
        <f t="shared" si="2"/>
        <v>7661.5816086485338</v>
      </c>
      <c r="M23">
        <f t="shared" si="3"/>
        <v>8.9439737177462089</v>
      </c>
      <c r="N23" s="5">
        <f t="shared" si="7"/>
        <v>4.6027242648010613E-2</v>
      </c>
      <c r="O23" s="8">
        <v>8.0374029732457331E-3</v>
      </c>
      <c r="P23">
        <v>53297557753.609474</v>
      </c>
      <c r="Q23">
        <f t="shared" si="4"/>
        <v>1901.799550691203</v>
      </c>
      <c r="R23" s="1">
        <f t="shared" si="5"/>
        <v>7.5505558488508218</v>
      </c>
      <c r="S23" s="10">
        <f t="shared" si="8"/>
        <v>6.4143299878518967E-2</v>
      </c>
      <c r="T23" s="5">
        <v>0.11142207497767131</v>
      </c>
    </row>
    <row r="24" spans="1:20" x14ac:dyDescent="0.35">
      <c r="A24">
        <v>1981</v>
      </c>
      <c r="B24">
        <v>9585.2067718214421</v>
      </c>
      <c r="C24">
        <f t="shared" si="1"/>
        <v>9.1679762276853989</v>
      </c>
      <c r="D24" s="5">
        <f t="shared" si="6"/>
        <v>-6.9099169053929543E-2</v>
      </c>
      <c r="E24" s="8">
        <v>-7.0956808664035975E-2</v>
      </c>
      <c r="F24">
        <v>6.9210494803099918</v>
      </c>
      <c r="G24">
        <v>7.3719279985734509</v>
      </c>
      <c r="H24" s="6">
        <f t="shared" si="0"/>
        <v>-4.5087851826345919E-3</v>
      </c>
      <c r="I24" s="8">
        <v>-3.7902244441545697E-2</v>
      </c>
      <c r="J24">
        <v>207019045141.59821</v>
      </c>
      <c r="K24">
        <v>28471285</v>
      </c>
      <c r="L24">
        <f t="shared" si="2"/>
        <v>7271.1521500205627</v>
      </c>
      <c r="M24">
        <f t="shared" si="3"/>
        <v>8.8916700380287761</v>
      </c>
      <c r="N24" s="5">
        <f t="shared" si="7"/>
        <v>-5.2303679717432772E-2</v>
      </c>
      <c r="O24" s="8">
        <v>-8.601372451360767E-2</v>
      </c>
      <c r="P24">
        <v>45315748531.012749</v>
      </c>
      <c r="Q24">
        <f t="shared" si="4"/>
        <v>1591.6299011798289</v>
      </c>
      <c r="R24" s="1">
        <f t="shared" si="5"/>
        <v>7.3725138652447546</v>
      </c>
      <c r="S24" s="10">
        <f t="shared" si="8"/>
        <v>-0.17804198360606716</v>
      </c>
      <c r="T24" s="5">
        <v>-0.12859048695620601</v>
      </c>
    </row>
    <row r="25" spans="1:20" x14ac:dyDescent="0.35">
      <c r="A25">
        <v>1982</v>
      </c>
      <c r="B25">
        <v>9366.1703795149406</v>
      </c>
      <c r="C25">
        <f t="shared" si="1"/>
        <v>9.1448595808565827</v>
      </c>
      <c r="D25" s="5">
        <f t="shared" si="6"/>
        <v>-2.3116646828816201E-2</v>
      </c>
      <c r="E25" s="8">
        <v>-4.7366816341909868E-2</v>
      </c>
      <c r="F25">
        <v>9.0904930785951255</v>
      </c>
      <c r="G25">
        <v>6.5209930213934326</v>
      </c>
      <c r="H25" s="6">
        <f t="shared" si="0"/>
        <v>2.5695000572016929E-2</v>
      </c>
      <c r="I25" s="8">
        <v>1.5006057171089679E-2</v>
      </c>
      <c r="J25">
        <v>197540035385.89307</v>
      </c>
      <c r="K25">
        <v>28922762</v>
      </c>
      <c r="L25">
        <f t="shared" si="2"/>
        <v>6829.9160151403612</v>
      </c>
      <c r="M25">
        <f t="shared" si="3"/>
        <v>8.8290676560236943</v>
      </c>
      <c r="N25" s="5">
        <f t="shared" si="7"/>
        <v>-6.2602382005081836E-2</v>
      </c>
      <c r="O25" s="8">
        <v>-5.2459697331929789E-2</v>
      </c>
      <c r="P25">
        <v>36278481288.306992</v>
      </c>
      <c r="Q25">
        <f t="shared" si="4"/>
        <v>1254.322850919528</v>
      </c>
      <c r="R25" s="1">
        <f t="shared" si="5"/>
        <v>7.1343511449301591</v>
      </c>
      <c r="S25" s="10">
        <f t="shared" si="8"/>
        <v>-0.23816272031459551</v>
      </c>
      <c r="T25" s="5">
        <v>-0.23771044648528239</v>
      </c>
    </row>
    <row r="26" spans="1:20" x14ac:dyDescent="0.35">
      <c r="A26">
        <v>1983</v>
      </c>
      <c r="B26">
        <v>9622.3473189527194</v>
      </c>
      <c r="C26">
        <f t="shared" si="1"/>
        <v>9.1718435179447457</v>
      </c>
      <c r="D26" s="5">
        <f t="shared" si="6"/>
        <v>2.6983937088163046E-2</v>
      </c>
      <c r="E26" s="8">
        <v>2.5052942281693191E-2</v>
      </c>
      <c r="F26">
        <v>9.1515206868207155</v>
      </c>
      <c r="G26">
        <v>5.8361494200383595</v>
      </c>
      <c r="H26" s="6">
        <f t="shared" si="0"/>
        <v>3.3153712667823562E-2</v>
      </c>
      <c r="I26" s="8">
        <v>2.1057692268541386E-2</v>
      </c>
      <c r="J26">
        <v>205909108078.04276</v>
      </c>
      <c r="K26">
        <v>29377137</v>
      </c>
      <c r="L26">
        <f t="shared" si="2"/>
        <v>7009.1618552904847</v>
      </c>
      <c r="M26">
        <f t="shared" si="3"/>
        <v>8.8549734087277034</v>
      </c>
      <c r="N26" s="5">
        <f t="shared" si="7"/>
        <v>2.5905752704009188E-2</v>
      </c>
      <c r="O26" s="8">
        <v>1.8876828652627964E-2</v>
      </c>
      <c r="P26">
        <v>36423417088.571495</v>
      </c>
      <c r="Q26">
        <f t="shared" si="4"/>
        <v>1239.855915454644</v>
      </c>
      <c r="R26" s="1">
        <f t="shared" si="5"/>
        <v>7.1227504546336666</v>
      </c>
      <c r="S26" s="10">
        <f t="shared" si="8"/>
        <v>-1.1600690296492466E-2</v>
      </c>
      <c r="T26" s="5">
        <v>-1.1246677494138879E-2</v>
      </c>
    </row>
    <row r="27" spans="1:20" x14ac:dyDescent="0.35">
      <c r="A27">
        <v>1984</v>
      </c>
      <c r="B27">
        <v>9624.4045563686577</v>
      </c>
      <c r="C27">
        <f t="shared" si="1"/>
        <v>9.1720572929689261</v>
      </c>
      <c r="D27" s="5">
        <f t="shared" si="6"/>
        <v>2.1377502418040706E-4</v>
      </c>
      <c r="E27" s="8">
        <v>4.669442721972672E-3</v>
      </c>
      <c r="F27">
        <v>7.5898953117888022</v>
      </c>
      <c r="G27">
        <v>4.7564861174328632</v>
      </c>
      <c r="H27" s="6">
        <f t="shared" si="0"/>
        <v>2.8334091943559389E-2</v>
      </c>
      <c r="I27" s="8">
        <v>1.5723028793251791E-2</v>
      </c>
      <c r="J27">
        <v>214472620541.90308</v>
      </c>
      <c r="K27">
        <v>29832197</v>
      </c>
      <c r="L27">
        <f t="shared" si="2"/>
        <v>7189.300222906918</v>
      </c>
      <c r="M27">
        <f t="shared" si="3"/>
        <v>8.8803491195400301</v>
      </c>
      <c r="N27" s="5">
        <f t="shared" si="7"/>
        <v>2.5375710812326702E-2</v>
      </c>
      <c r="O27" s="8">
        <v>2.3232850034419883E-2</v>
      </c>
      <c r="P27">
        <v>34917531481.450089</v>
      </c>
      <c r="Q27">
        <f t="shared" si="4"/>
        <v>1170.4646319360954</v>
      </c>
      <c r="R27" s="1">
        <f t="shared" si="5"/>
        <v>7.0651560702729048</v>
      </c>
      <c r="S27" s="10">
        <f t="shared" si="8"/>
        <v>-5.7594384360761808E-2</v>
      </c>
      <c r="T27" s="5">
        <v>-5.7341275628006727E-2</v>
      </c>
    </row>
    <row r="28" spans="1:20" x14ac:dyDescent="0.35">
      <c r="A28">
        <v>1985</v>
      </c>
      <c r="B28">
        <v>8987.9337056917557</v>
      </c>
      <c r="C28">
        <f t="shared" si="1"/>
        <v>9.1036382574092762</v>
      </c>
      <c r="D28" s="5">
        <f t="shared" si="6"/>
        <v>-6.8419035559649899E-2</v>
      </c>
      <c r="E28" s="8">
        <v>-8.6965525307970637E-2</v>
      </c>
      <c r="F28">
        <v>11.736098020735156</v>
      </c>
      <c r="G28">
        <v>6.2733270499528748</v>
      </c>
      <c r="H28" s="6">
        <f t="shared" si="0"/>
        <v>5.4627709707822811E-2</v>
      </c>
      <c r="I28" s="8">
        <v>3.8901932419531868E-2</v>
      </c>
      <c r="J28">
        <v>197215976532.68591</v>
      </c>
      <c r="K28">
        <v>30287112</v>
      </c>
      <c r="L28">
        <f t="shared" si="2"/>
        <v>6511.5477676671817</v>
      </c>
      <c r="M28">
        <f t="shared" si="3"/>
        <v>8.7813324592738375</v>
      </c>
      <c r="N28" s="5">
        <f t="shared" si="7"/>
        <v>-9.9016660266192602E-2</v>
      </c>
      <c r="O28" s="8">
        <v>-0.10040458078915648</v>
      </c>
      <c r="P28">
        <v>29992514289.488663</v>
      </c>
      <c r="Q28">
        <f t="shared" si="4"/>
        <v>990.27316600832273</v>
      </c>
      <c r="R28" s="1">
        <f t="shared" si="5"/>
        <v>6.8979808303291943</v>
      </c>
      <c r="S28" s="10">
        <f t="shared" si="8"/>
        <v>-0.16717523994371053</v>
      </c>
      <c r="T28" s="5">
        <v>-0.16694594613037594</v>
      </c>
    </row>
    <row r="29" spans="1:20" x14ac:dyDescent="0.35">
      <c r="A29">
        <v>1986</v>
      </c>
      <c r="B29">
        <v>9397.8836084947707</v>
      </c>
      <c r="C29">
        <f t="shared" si="1"/>
        <v>9.1482397948759999</v>
      </c>
      <c r="D29" s="5">
        <f t="shared" si="6"/>
        <v>4.4601537466723684E-2</v>
      </c>
      <c r="E29" s="8">
        <v>5.4130837339910087E-2</v>
      </c>
      <c r="F29">
        <v>8.1619775442954303</v>
      </c>
      <c r="G29">
        <v>6.3240552478440719</v>
      </c>
      <c r="H29" s="6">
        <f t="shared" si="0"/>
        <v>1.8379222964513584E-2</v>
      </c>
      <c r="I29" s="8">
        <v>1.7098500472600295E-2</v>
      </c>
      <c r="J29">
        <v>215486676168.91507</v>
      </c>
      <c r="K29">
        <v>30748326</v>
      </c>
      <c r="L29">
        <f t="shared" si="2"/>
        <v>7008.0782989264217</v>
      </c>
      <c r="M29">
        <f t="shared" si="3"/>
        <v>8.8548188053458237</v>
      </c>
      <c r="N29" s="5">
        <f t="shared" si="7"/>
        <v>7.3486346071986119E-2</v>
      </c>
      <c r="O29" s="8">
        <v>0.10039799205721067</v>
      </c>
      <c r="P29">
        <v>33303920798.332684</v>
      </c>
      <c r="Q29">
        <f t="shared" si="4"/>
        <v>1083.1132985364043</v>
      </c>
      <c r="R29" s="1">
        <f t="shared" si="5"/>
        <v>6.9875948569829189</v>
      </c>
      <c r="S29" s="10">
        <f t="shared" si="8"/>
        <v>8.9614026653724643E-2</v>
      </c>
      <c r="T29" s="5">
        <v>8.991274092053736E-2</v>
      </c>
    </row>
    <row r="30" spans="1:20" x14ac:dyDescent="0.35">
      <c r="A30">
        <v>1987</v>
      </c>
      <c r="B30">
        <v>9507.3398126428056</v>
      </c>
      <c r="C30">
        <f t="shared" si="1"/>
        <v>9.1598193911348709</v>
      </c>
      <c r="D30" s="5">
        <f t="shared" si="6"/>
        <v>1.157959625887095E-2</v>
      </c>
      <c r="E30" s="8">
        <v>1.0827624260201674E-2</v>
      </c>
      <c r="F30">
        <v>7.8732058134003076</v>
      </c>
      <c r="G30">
        <v>7.5757640695516519</v>
      </c>
      <c r="H30" s="6">
        <f t="shared" si="0"/>
        <v>2.9744174384865561E-3</v>
      </c>
      <c r="I30" s="8">
        <v>6.6241721492426436E-3</v>
      </c>
      <c r="J30">
        <v>219248573233.85599</v>
      </c>
      <c r="K30">
        <v>31216453</v>
      </c>
      <c r="L30">
        <f t="shared" si="2"/>
        <v>7023.494092485651</v>
      </c>
      <c r="M30">
        <f t="shared" si="3"/>
        <v>8.8570161071637052</v>
      </c>
      <c r="N30" s="5">
        <f t="shared" si="7"/>
        <v>2.1973018178815806E-3</v>
      </c>
      <c r="O30" s="8">
        <v>-1.7384398425281944E-3</v>
      </c>
      <c r="P30">
        <v>37612089349.813683</v>
      </c>
      <c r="Q30">
        <f t="shared" si="4"/>
        <v>1204.8803030188499</v>
      </c>
      <c r="R30" s="1">
        <f t="shared" si="5"/>
        <v>7.0941355073965315</v>
      </c>
      <c r="S30" s="10">
        <f t="shared" si="8"/>
        <v>0.1065406504136126</v>
      </c>
      <c r="T30" s="5">
        <v>0.10689245124642355</v>
      </c>
    </row>
    <row r="31" spans="1:20" x14ac:dyDescent="0.35">
      <c r="A31">
        <v>1988</v>
      </c>
      <c r="B31">
        <v>9262.9639266083595</v>
      </c>
      <c r="C31">
        <f t="shared" si="1"/>
        <v>9.1337793548934663</v>
      </c>
      <c r="D31" s="5">
        <f t="shared" si="6"/>
        <v>-2.6040036241404607E-2</v>
      </c>
      <c r="E31" s="8">
        <v>-3.3705239978667478E-2</v>
      </c>
      <c r="F31">
        <v>9.5316129729340364</v>
      </c>
      <c r="G31">
        <v>6.2118456357710103</v>
      </c>
      <c r="H31" s="6">
        <f t="shared" si="0"/>
        <v>3.3197673371630258E-2</v>
      </c>
      <c r="I31" s="8">
        <v>2.8085554342451892E-2</v>
      </c>
      <c r="J31">
        <v>210196273466.46088</v>
      </c>
      <c r="K31">
        <v>31690792</v>
      </c>
      <c r="L31">
        <f t="shared" si="2"/>
        <v>6632.7238986788616</v>
      </c>
      <c r="M31">
        <f t="shared" si="3"/>
        <v>8.7997708432527215</v>
      </c>
      <c r="N31" s="5">
        <f t="shared" si="7"/>
        <v>-5.7245263910983724E-2</v>
      </c>
      <c r="O31" s="8">
        <v>-8.4998534366219403E-2</v>
      </c>
      <c r="P31">
        <v>36288244984.350128</v>
      </c>
      <c r="Q31">
        <f t="shared" si="4"/>
        <v>1145.0722021825813</v>
      </c>
      <c r="R31" s="1">
        <f t="shared" si="5"/>
        <v>7.0432229726749691</v>
      </c>
      <c r="S31" s="10">
        <f t="shared" si="8"/>
        <v>-5.091253472156243E-2</v>
      </c>
      <c r="T31" s="5">
        <v>-5.0437167564682639E-2</v>
      </c>
    </row>
    <row r="32" spans="1:20" x14ac:dyDescent="0.35">
      <c r="A32">
        <v>1989</v>
      </c>
      <c r="B32">
        <v>8473.0265689512798</v>
      </c>
      <c r="C32">
        <f t="shared" si="1"/>
        <v>9.0446430519130434</v>
      </c>
      <c r="D32" s="5">
        <f t="shared" si="6"/>
        <v>-8.9136302980422855E-2</v>
      </c>
      <c r="E32" s="8">
        <v>-8.6199766314683401E-2</v>
      </c>
      <c r="F32">
        <v>13.058408908564065</v>
      </c>
      <c r="G32">
        <v>6.5793887933197137</v>
      </c>
      <c r="H32" s="6">
        <f t="shared" si="0"/>
        <v>6.4790201152443508E-2</v>
      </c>
      <c r="I32" s="8">
        <v>4.9192935663459593E-2</v>
      </c>
      <c r="J32">
        <v>197587290314.99243</v>
      </c>
      <c r="K32">
        <v>32165766</v>
      </c>
      <c r="L32">
        <f t="shared" si="2"/>
        <v>6142.7820595036483</v>
      </c>
      <c r="M32">
        <f t="shared" si="3"/>
        <v>8.723033022674187</v>
      </c>
      <c r="N32" s="5">
        <f t="shared" si="7"/>
        <v>-7.673782057853451E-2</v>
      </c>
      <c r="O32" s="8">
        <v>-8.0554774590945399E-2</v>
      </c>
      <c r="P32">
        <v>28449417959.412701</v>
      </c>
      <c r="Q32">
        <f t="shared" si="4"/>
        <v>884.46262897680413</v>
      </c>
      <c r="R32" s="1">
        <f t="shared" si="5"/>
        <v>6.7849802616917563</v>
      </c>
      <c r="S32" s="10">
        <f t="shared" si="8"/>
        <v>-0.25824271098321283</v>
      </c>
      <c r="T32" s="5">
        <v>-0.257664039094891</v>
      </c>
    </row>
    <row r="33" spans="1:20" x14ac:dyDescent="0.35">
      <c r="A33">
        <v>1990</v>
      </c>
      <c r="B33">
        <v>8144.4942939780103</v>
      </c>
      <c r="C33">
        <f t="shared" si="1"/>
        <v>9.0050974311992213</v>
      </c>
      <c r="D33" s="5">
        <f t="shared" si="6"/>
        <v>-3.9545620713822061E-2</v>
      </c>
      <c r="E33" s="8">
        <v>-3.2418443825532606E-2</v>
      </c>
      <c r="F33">
        <v>10.359536592526384</v>
      </c>
      <c r="G33">
        <v>4.6313224074177528</v>
      </c>
      <c r="H33" s="6">
        <f t="shared" si="0"/>
        <v>5.7282141851086307E-2</v>
      </c>
      <c r="I33" s="8">
        <v>7.1004460001461017E-2</v>
      </c>
      <c r="J33">
        <v>194445193455.76303</v>
      </c>
      <c r="K33">
        <v>32637657</v>
      </c>
      <c r="L33">
        <f t="shared" si="2"/>
        <v>5957.6946180837376</v>
      </c>
      <c r="M33">
        <f t="shared" si="3"/>
        <v>8.6924388761831271</v>
      </c>
      <c r="N33" s="5">
        <f t="shared" si="7"/>
        <v>-3.0594146491059959E-2</v>
      </c>
      <c r="O33" s="8">
        <v>1.815954839246281E-2</v>
      </c>
      <c r="P33">
        <v>23655665665.805271</v>
      </c>
      <c r="Q33">
        <f t="shared" si="4"/>
        <v>724.79668702337517</v>
      </c>
      <c r="R33" s="1">
        <f t="shared" si="5"/>
        <v>6.5858911838344589</v>
      </c>
      <c r="S33" s="10">
        <f t="shared" si="8"/>
        <v>-0.19908907785729735</v>
      </c>
      <c r="T33" s="5">
        <v>-0.19846776531551846</v>
      </c>
    </row>
    <row r="34" spans="1:20" x14ac:dyDescent="0.35">
      <c r="A34">
        <v>1991</v>
      </c>
      <c r="B34">
        <v>8762.6613835133212</v>
      </c>
      <c r="C34">
        <f t="shared" si="1"/>
        <v>9.0782549486925976</v>
      </c>
      <c r="D34" s="5">
        <f t="shared" si="6"/>
        <v>7.315751749337629E-2</v>
      </c>
      <c r="E34" s="8">
        <v>8.6908680844663522E-2</v>
      </c>
      <c r="F34">
        <v>7.6750433483221663</v>
      </c>
      <c r="G34">
        <v>6.0780108105669823</v>
      </c>
      <c r="H34" s="6">
        <f t="shared" si="0"/>
        <v>1.5970325377551841E-2</v>
      </c>
      <c r="I34" s="8">
        <v>1.7646261352516731E-2</v>
      </c>
      <c r="J34">
        <v>223190065490.55783</v>
      </c>
      <c r="K34">
        <v>33105763</v>
      </c>
      <c r="L34">
        <f t="shared" si="2"/>
        <v>6741.7284866854698</v>
      </c>
      <c r="M34">
        <f t="shared" si="3"/>
        <v>8.8160716230586367</v>
      </c>
      <c r="N34" s="5">
        <f t="shared" si="7"/>
        <v>0.12363274687550962</v>
      </c>
      <c r="O34" s="8">
        <v>0.11345512339249986</v>
      </c>
      <c r="P34">
        <v>30738569003.284443</v>
      </c>
      <c r="Q34">
        <f t="shared" si="4"/>
        <v>928.4960145242519</v>
      </c>
      <c r="R34" s="1">
        <f t="shared" si="5"/>
        <v>6.8335660884025593</v>
      </c>
      <c r="S34" s="10">
        <f t="shared" si="8"/>
        <v>0.24767490456810037</v>
      </c>
      <c r="T34" s="5">
        <v>0.24829599087439114</v>
      </c>
    </row>
    <row r="35" spans="1:20" x14ac:dyDescent="0.35">
      <c r="A35">
        <v>1992</v>
      </c>
      <c r="B35">
        <v>9327.8594509635986</v>
      </c>
      <c r="C35">
        <f t="shared" si="1"/>
        <v>9.1407608410414678</v>
      </c>
      <c r="D35" s="5">
        <f t="shared" si="6"/>
        <v>6.2505892348870162E-2</v>
      </c>
      <c r="E35" s="8">
        <v>7.8297094429586878E-2</v>
      </c>
      <c r="F35">
        <v>6.5981874720374023</v>
      </c>
      <c r="G35">
        <v>8.1327931143156444</v>
      </c>
      <c r="H35" s="6">
        <f t="shared" ref="H35:H66" si="9">(F35-G35)/100</f>
        <v>-1.5346056422782422E-2</v>
      </c>
      <c r="I35" s="8">
        <v>-4.2015129495905933E-2</v>
      </c>
      <c r="J35">
        <v>252665441456.71078</v>
      </c>
      <c r="K35">
        <v>33568285</v>
      </c>
      <c r="L35">
        <f t="shared" si="2"/>
        <v>7526.9094461248405</v>
      </c>
      <c r="M35">
        <f t="shared" si="3"/>
        <v>8.926239804422087</v>
      </c>
      <c r="N35" s="5">
        <f t="shared" si="7"/>
        <v>0.1101681813634503</v>
      </c>
      <c r="O35" s="8">
        <v>9.1866582907984551E-2</v>
      </c>
      <c r="P35">
        <v>40772703492.665329</v>
      </c>
      <c r="Q35">
        <f t="shared" si="4"/>
        <v>1214.6197964139465</v>
      </c>
      <c r="R35" s="1">
        <f t="shared" si="5"/>
        <v>7.1021863820412952</v>
      </c>
      <c r="S35" s="10">
        <f t="shared" si="8"/>
        <v>0.26862029363873585</v>
      </c>
      <c r="T35" s="5">
        <v>0.26901602495375343</v>
      </c>
    </row>
    <row r="36" spans="1:20" x14ac:dyDescent="0.35">
      <c r="A36">
        <v>1993</v>
      </c>
      <c r="B36">
        <v>9957.2565223049169</v>
      </c>
      <c r="C36">
        <f t="shared" si="1"/>
        <v>9.2060568630676638</v>
      </c>
      <c r="D36" s="5">
        <f t="shared" si="6"/>
        <v>6.5296022026195999E-2</v>
      </c>
      <c r="E36" s="8">
        <v>4.251803738343618E-2</v>
      </c>
      <c r="F36">
        <v>6.9093515337083193</v>
      </c>
      <c r="G36">
        <v>9.3137999140756342</v>
      </c>
      <c r="H36" s="6">
        <f t="shared" si="9"/>
        <v>-2.4044483803673147E-2</v>
      </c>
      <c r="I36" s="8">
        <v>-3.9740300178319921E-2</v>
      </c>
      <c r="J36">
        <v>264154033234.62268</v>
      </c>
      <c r="K36">
        <v>34027240</v>
      </c>
      <c r="L36">
        <f t="shared" si="2"/>
        <v>7763.0167252654837</v>
      </c>
      <c r="M36">
        <f t="shared" si="3"/>
        <v>8.9571262908881568</v>
      </c>
      <c r="N36" s="5">
        <f t="shared" si="7"/>
        <v>3.088648646606984E-2</v>
      </c>
      <c r="O36" s="8">
        <v>1.2446664174980526E-2</v>
      </c>
      <c r="P36">
        <v>46327225414.125786</v>
      </c>
      <c r="Q36">
        <f t="shared" si="4"/>
        <v>1361.4746718842252</v>
      </c>
      <c r="R36" s="1">
        <f t="shared" si="5"/>
        <v>7.2163237088443557</v>
      </c>
      <c r="S36" s="10">
        <f t="shared" si="8"/>
        <v>0.11413732680306055</v>
      </c>
      <c r="T36" s="5">
        <v>9.576139553394114E-2</v>
      </c>
    </row>
    <row r="37" spans="1:20" x14ac:dyDescent="0.35">
      <c r="A37">
        <v>1994</v>
      </c>
      <c r="B37">
        <v>10397.379287449578</v>
      </c>
      <c r="C37">
        <f t="shared" si="1"/>
        <v>9.2493090617828617</v>
      </c>
      <c r="D37" s="5">
        <f t="shared" si="6"/>
        <v>4.325219871519792E-2</v>
      </c>
      <c r="E37" s="8">
        <v>4.3960500560046967E-2</v>
      </c>
      <c r="F37">
        <v>7.5299487259167188</v>
      </c>
      <c r="G37">
        <v>10.604397141081417</v>
      </c>
      <c r="H37" s="6">
        <f t="shared" si="9"/>
        <v>-3.0744484151646986E-2</v>
      </c>
      <c r="I37" s="8">
        <v>-3.1328844008241548E-2</v>
      </c>
      <c r="J37">
        <v>277757615459.43164</v>
      </c>
      <c r="K37">
        <v>34488696</v>
      </c>
      <c r="L37">
        <f t="shared" si="2"/>
        <v>8053.5841499902353</v>
      </c>
      <c r="M37">
        <f t="shared" si="3"/>
        <v>8.9938725073480938</v>
      </c>
      <c r="N37" s="5">
        <f t="shared" si="7"/>
        <v>3.6746216459937031E-2</v>
      </c>
      <c r="O37" s="8">
        <v>3.7061177264504863E-2</v>
      </c>
      <c r="P37">
        <v>52661207597.974976</v>
      </c>
      <c r="Q37">
        <f t="shared" si="4"/>
        <v>1526.9121105064389</v>
      </c>
      <c r="R37" s="1">
        <f t="shared" si="5"/>
        <v>7.3310027465919232</v>
      </c>
      <c r="S37" s="10">
        <f t="shared" si="8"/>
        <v>0.11467903774756749</v>
      </c>
      <c r="T37" s="5">
        <v>8.0919020620585869E-2</v>
      </c>
    </row>
    <row r="38" spans="1:20" x14ac:dyDescent="0.35">
      <c r="A38">
        <v>1995</v>
      </c>
      <c r="B38">
        <v>9969.331575797225</v>
      </c>
      <c r="C38">
        <f t="shared" si="1"/>
        <v>9.2072688171574342</v>
      </c>
      <c r="D38" s="5">
        <f t="shared" si="6"/>
        <v>-4.2040244625427547E-2</v>
      </c>
      <c r="E38" s="8">
        <v>-4.1189946491918761E-2</v>
      </c>
      <c r="F38">
        <v>9.6804102595901469</v>
      </c>
      <c r="G38">
        <v>10.09101283078536</v>
      </c>
      <c r="H38" s="6">
        <f t="shared" si="9"/>
        <v>-4.1060257119521285E-3</v>
      </c>
      <c r="I38" s="8">
        <v>-4.0332609218685601E-3</v>
      </c>
      <c r="J38">
        <v>267825034566.19064</v>
      </c>
      <c r="K38">
        <v>34946110</v>
      </c>
      <c r="L38">
        <f t="shared" si="2"/>
        <v>7663.9441290086552</v>
      </c>
      <c r="M38">
        <f t="shared" si="3"/>
        <v>8.9442820295678427</v>
      </c>
      <c r="N38" s="5">
        <f t="shared" si="7"/>
        <v>-4.9590477780251163E-2</v>
      </c>
      <c r="O38" s="8">
        <v>-5.7089170714874626E-2</v>
      </c>
      <c r="P38">
        <v>45770986408.984306</v>
      </c>
      <c r="Q38">
        <f t="shared" si="4"/>
        <v>1309.7591236616695</v>
      </c>
      <c r="R38" s="1">
        <f t="shared" si="5"/>
        <v>7.1775985242206763</v>
      </c>
      <c r="S38" s="10">
        <f t="shared" si="8"/>
        <v>-0.15340422237124685</v>
      </c>
      <c r="T38" s="5">
        <v>-0.15255392482566243</v>
      </c>
    </row>
    <row r="39" spans="1:20" x14ac:dyDescent="0.35">
      <c r="A39">
        <v>1996</v>
      </c>
      <c r="B39">
        <v>10388.538710440795</v>
      </c>
      <c r="C39">
        <f t="shared" si="1"/>
        <v>9.2484584303560702</v>
      </c>
      <c r="D39" s="5">
        <f t="shared" si="6"/>
        <v>4.118961319863601E-2</v>
      </c>
      <c r="E39" s="8">
        <v>4.1889871251292732E-2</v>
      </c>
      <c r="F39">
        <v>10.428596756013922</v>
      </c>
      <c r="G39">
        <v>11.077871649707561</v>
      </c>
      <c r="H39" s="6">
        <f t="shared" si="9"/>
        <v>-6.4927489369363831E-3</v>
      </c>
      <c r="I39" s="8">
        <v>-1.3381608829665468E-2</v>
      </c>
      <c r="J39">
        <v>281178649162.26837</v>
      </c>
      <c r="K39">
        <v>35389362</v>
      </c>
      <c r="L39">
        <f t="shared" si="2"/>
        <v>7945.2873200219992</v>
      </c>
      <c r="M39">
        <f t="shared" si="3"/>
        <v>8.9803342419446182</v>
      </c>
      <c r="N39" s="5">
        <f t="shared" si="7"/>
        <v>3.6052212376775472E-2</v>
      </c>
      <c r="O39" s="8">
        <v>4.1964466848966708E-2</v>
      </c>
      <c r="P39">
        <v>49836963889.774712</v>
      </c>
      <c r="Q39">
        <f t="shared" si="4"/>
        <v>1408.2470288606703</v>
      </c>
      <c r="R39" s="1">
        <f t="shared" si="5"/>
        <v>7.2501009679630259</v>
      </c>
      <c r="S39" s="10">
        <f t="shared" si="8"/>
        <v>7.2502443742349598E-2</v>
      </c>
      <c r="T39" s="5">
        <v>7.3202700962024636E-2</v>
      </c>
    </row>
    <row r="40" spans="1:20" x14ac:dyDescent="0.35">
      <c r="A40">
        <v>1997</v>
      </c>
      <c r="B40">
        <v>11097.382063461755</v>
      </c>
      <c r="C40">
        <f t="shared" si="1"/>
        <v>9.3144645093448268</v>
      </c>
      <c r="D40" s="5">
        <f t="shared" si="6"/>
        <v>6.6006078988756656E-2</v>
      </c>
      <c r="E40" s="8">
        <v>6.6440929640744883E-2</v>
      </c>
      <c r="F40">
        <v>10.560850101926183</v>
      </c>
      <c r="G40">
        <v>12.775328741817734</v>
      </c>
      <c r="H40" s="6">
        <f t="shared" si="9"/>
        <v>-2.2144786398915511E-2</v>
      </c>
      <c r="I40" s="8">
        <v>-2.88650362984645E-2</v>
      </c>
      <c r="J40">
        <v>303850402358.48053</v>
      </c>
      <c r="K40">
        <v>35815971</v>
      </c>
      <c r="L40">
        <f t="shared" si="2"/>
        <v>8483.6567004837179</v>
      </c>
      <c r="M40">
        <f t="shared" si="3"/>
        <v>9.045896850519302</v>
      </c>
      <c r="N40" s="5">
        <f t="shared" si="7"/>
        <v>6.5562608574683878E-2</v>
      </c>
      <c r="O40" s="8">
        <v>7.4414875869081243E-2</v>
      </c>
      <c r="P40">
        <v>58639598832.061096</v>
      </c>
      <c r="Q40">
        <f t="shared" si="4"/>
        <v>1637.2472166693763</v>
      </c>
      <c r="R40" s="1">
        <f t="shared" si="5"/>
        <v>7.4007715840932828</v>
      </c>
      <c r="S40" s="10">
        <f t="shared" si="8"/>
        <v>0.1506706161302569</v>
      </c>
      <c r="T40" s="5">
        <v>0.15110546787903978</v>
      </c>
    </row>
    <row r="41" spans="1:20" x14ac:dyDescent="0.35">
      <c r="A41">
        <v>1998</v>
      </c>
      <c r="B41">
        <v>11391.9451576314</v>
      </c>
      <c r="C41">
        <f t="shared" si="1"/>
        <v>9.3406618195277566</v>
      </c>
      <c r="D41" s="5">
        <f t="shared" si="6"/>
        <v>2.6197310182929812E-2</v>
      </c>
      <c r="E41" s="8">
        <v>2.6578679003970151E-2</v>
      </c>
      <c r="F41">
        <v>10.415581961091929</v>
      </c>
      <c r="G41">
        <v>12.934446011976988</v>
      </c>
      <c r="H41" s="6">
        <f t="shared" si="9"/>
        <v>-2.5188640508850585E-2</v>
      </c>
      <c r="I41" s="8">
        <v>-2.7995852004406924E-2</v>
      </c>
      <c r="J41">
        <v>314355009306.03638</v>
      </c>
      <c r="K41">
        <v>36233195</v>
      </c>
      <c r="L41">
        <f t="shared" si="2"/>
        <v>8675.8843459991967</v>
      </c>
      <c r="M41">
        <f t="shared" si="3"/>
        <v>9.0683025415212626</v>
      </c>
      <c r="N41" s="5">
        <f t="shared" si="7"/>
        <v>2.2405691001960548E-2</v>
      </c>
      <c r="O41" s="8">
        <v>2.2960195308758813E-2</v>
      </c>
      <c r="P41">
        <v>62476955246.504532</v>
      </c>
      <c r="Q41">
        <f t="shared" si="4"/>
        <v>1724.3015761238978</v>
      </c>
      <c r="R41" s="1">
        <f t="shared" si="5"/>
        <v>7.4525773640716064</v>
      </c>
      <c r="S41" s="10">
        <f t="shared" si="8"/>
        <v>5.1805779978323585E-2</v>
      </c>
      <c r="T41" s="5">
        <v>5.2187148425113961E-2</v>
      </c>
    </row>
    <row r="42" spans="1:20" x14ac:dyDescent="0.35">
      <c r="A42">
        <v>1999</v>
      </c>
      <c r="B42">
        <v>10880.206207483703</v>
      </c>
      <c r="C42">
        <f t="shared" si="1"/>
        <v>9.2947004731240526</v>
      </c>
      <c r="D42" s="5">
        <f t="shared" si="6"/>
        <v>-4.5961346403704084E-2</v>
      </c>
      <c r="E42" s="8">
        <v>-4.5302022312762702E-2</v>
      </c>
      <c r="F42">
        <v>9.8271745149423513</v>
      </c>
      <c r="G42">
        <v>11.555570447547465</v>
      </c>
      <c r="H42" s="6">
        <f t="shared" si="9"/>
        <v>-1.7283959326051139E-2</v>
      </c>
      <c r="I42" s="8">
        <v>-1.4626971518074227E-2</v>
      </c>
      <c r="J42">
        <v>310272627208.08221</v>
      </c>
      <c r="K42">
        <v>36653031</v>
      </c>
      <c r="L42">
        <f t="shared" si="2"/>
        <v>8465.1287695165574</v>
      </c>
      <c r="M42">
        <f t="shared" si="3"/>
        <v>9.0437105064440395</v>
      </c>
      <c r="N42" s="5">
        <f t="shared" si="7"/>
        <v>-2.4592035077223073E-2</v>
      </c>
      <c r="O42" s="8">
        <v>-3.1045126509013699E-2</v>
      </c>
      <c r="P42">
        <v>54598702029.705475</v>
      </c>
      <c r="Q42">
        <f t="shared" si="4"/>
        <v>1489.6094685786143</v>
      </c>
      <c r="R42" s="1">
        <f t="shared" si="5"/>
        <v>7.3062692629597796</v>
      </c>
      <c r="S42" s="10">
        <f t="shared" si="8"/>
        <v>-0.14630810111182679</v>
      </c>
      <c r="T42" s="5">
        <v>-0.14564877692234823</v>
      </c>
    </row>
    <row r="43" spans="1:20" x14ac:dyDescent="0.35">
      <c r="A43">
        <v>2000</v>
      </c>
      <c r="B43">
        <v>10672.722035312107</v>
      </c>
      <c r="C43">
        <f t="shared" si="1"/>
        <v>9.2754464228487929</v>
      </c>
      <c r="D43" s="5">
        <f t="shared" si="6"/>
        <v>-1.9254050275259615E-2</v>
      </c>
      <c r="E43" s="8">
        <v>-1.8450734237065447E-2</v>
      </c>
      <c r="F43">
        <v>10.986375232557629</v>
      </c>
      <c r="G43">
        <v>11.636069545176655</v>
      </c>
      <c r="H43" s="6">
        <f t="shared" si="9"/>
        <v>-6.4969431261902603E-3</v>
      </c>
      <c r="I43" s="8">
        <v>-1.156687049563177E-2</v>
      </c>
      <c r="J43">
        <v>308829967824.85645</v>
      </c>
      <c r="K43">
        <v>37070774</v>
      </c>
      <c r="L43">
        <f t="shared" si="2"/>
        <v>8330.8206034450868</v>
      </c>
      <c r="M43">
        <f t="shared" si="3"/>
        <v>9.0277172421270553</v>
      </c>
      <c r="N43" s="5">
        <f t="shared" si="7"/>
        <v>-1.5993264316984224E-2</v>
      </c>
      <c r="O43" s="8">
        <v>-1.7147834359150238E-2</v>
      </c>
      <c r="P43">
        <v>50883664312.615822</v>
      </c>
      <c r="Q43">
        <f t="shared" si="4"/>
        <v>1372.6086299847914</v>
      </c>
      <c r="R43" s="1">
        <f t="shared" si="5"/>
        <v>7.2244683177815876</v>
      </c>
      <c r="S43" s="10">
        <f t="shared" si="8"/>
        <v>-8.180094517819203E-2</v>
      </c>
      <c r="T43" s="5">
        <v>-8.0997628984615488E-2</v>
      </c>
    </row>
    <row r="44" spans="1:20" x14ac:dyDescent="0.35">
      <c r="A44">
        <v>2001</v>
      </c>
      <c r="B44">
        <v>10090.653443428628</v>
      </c>
      <c r="C44">
        <f t="shared" si="1"/>
        <v>9.2193648727401776</v>
      </c>
      <c r="D44" s="5">
        <f t="shared" si="6"/>
        <v>-5.6081550108615374E-2</v>
      </c>
      <c r="E44" s="8">
        <v>-5.5161214491620925E-2</v>
      </c>
      <c r="F44">
        <v>11.579008082531701</v>
      </c>
      <c r="G44">
        <v>10.273247369013582</v>
      </c>
      <c r="H44" s="6">
        <f t="shared" si="9"/>
        <v>1.3057607135181186E-2</v>
      </c>
      <c r="I44" s="8">
        <v>9.3545060561128889E-3</v>
      </c>
      <c r="J44">
        <v>292902847021.98462</v>
      </c>
      <c r="K44">
        <v>37480493</v>
      </c>
      <c r="L44">
        <f t="shared" si="2"/>
        <v>7814.8077460449795</v>
      </c>
      <c r="M44">
        <f t="shared" si="3"/>
        <v>8.9637756419189358</v>
      </c>
      <c r="N44" s="5">
        <f t="shared" si="7"/>
        <v>-6.3941600208119453E-2</v>
      </c>
      <c r="O44" s="8">
        <v>-6.9198964042495703E-2</v>
      </c>
      <c r="P44">
        <v>42914748082.916626</v>
      </c>
      <c r="Q44">
        <f t="shared" si="4"/>
        <v>1144.9888901652555</v>
      </c>
      <c r="R44" s="1">
        <f t="shared" si="5"/>
        <v>7.0431502130288255</v>
      </c>
      <c r="S44" s="10">
        <f t="shared" si="8"/>
        <v>-0.18131810475276211</v>
      </c>
      <c r="T44" s="5">
        <v>-0.180397768452492</v>
      </c>
    </row>
    <row r="45" spans="1:20" x14ac:dyDescent="0.35">
      <c r="A45">
        <v>2002</v>
      </c>
      <c r="B45">
        <v>8895.3196421075099</v>
      </c>
      <c r="C45">
        <f t="shared" si="1"/>
        <v>9.0932805344860483</v>
      </c>
      <c r="D45" s="5">
        <f t="shared" si="6"/>
        <v>-0.12608433825412924</v>
      </c>
      <c r="E45" s="8">
        <v>-0.12497614045634009</v>
      </c>
      <c r="F45">
        <v>28.382596999168214</v>
      </c>
      <c r="G45">
        <v>13.370127359395994</v>
      </c>
      <c r="H45" s="6">
        <f t="shared" si="9"/>
        <v>0.15012469639772219</v>
      </c>
      <c r="I45" s="8">
        <v>7.7839515593009626E-2</v>
      </c>
      <c r="J45">
        <v>255321675083.12531</v>
      </c>
      <c r="K45">
        <v>37885028</v>
      </c>
      <c r="L45">
        <f t="shared" si="2"/>
        <v>6739.3819817983322</v>
      </c>
      <c r="M45">
        <f t="shared" si="3"/>
        <v>8.8157235056069894</v>
      </c>
      <c r="N45" s="5">
        <f t="shared" si="7"/>
        <v>-0.14805213631194647</v>
      </c>
      <c r="O45" s="8">
        <v>-0.16457711670369157</v>
      </c>
      <c r="P45">
        <v>27273361805.660206</v>
      </c>
      <c r="Q45">
        <f t="shared" si="4"/>
        <v>719.89815622309175</v>
      </c>
      <c r="R45" s="1">
        <f t="shared" si="5"/>
        <v>6.5791097523149995</v>
      </c>
      <c r="S45" s="10">
        <f t="shared" si="8"/>
        <v>-0.46404046071382599</v>
      </c>
      <c r="T45" s="5">
        <v>-0.46293226250683084</v>
      </c>
    </row>
    <row r="46" spans="1:20" x14ac:dyDescent="0.35">
      <c r="A46">
        <v>2003</v>
      </c>
      <c r="B46">
        <v>9581.9697921946845</v>
      </c>
      <c r="C46">
        <f t="shared" si="1"/>
        <v>9.1676384648806657</v>
      </c>
      <c r="D46" s="5">
        <f t="shared" si="6"/>
        <v>7.4357930394617355E-2</v>
      </c>
      <c r="E46" s="8">
        <v>7.5287126087877354E-2</v>
      </c>
      <c r="F46">
        <v>25.93094292642245</v>
      </c>
      <c r="G46">
        <v>14.7138051046861</v>
      </c>
      <c r="H46" s="6">
        <f t="shared" si="9"/>
        <v>0.11217137821736349</v>
      </c>
      <c r="I46" s="8">
        <v>5.7542628843436083E-2</v>
      </c>
      <c r="J46">
        <v>273115447949.17004</v>
      </c>
      <c r="K46">
        <v>38278164</v>
      </c>
      <c r="L46">
        <f t="shared" si="2"/>
        <v>7135.0195361817787</v>
      </c>
      <c r="M46">
        <f t="shared" si="3"/>
        <v>8.8727702679845226</v>
      </c>
      <c r="N46" s="5">
        <f t="shared" si="7"/>
        <v>5.7046762377533256E-2</v>
      </c>
      <c r="O46" s="8">
        <v>6.9129938041630368E-2</v>
      </c>
      <c r="P46">
        <v>37682562546.654884</v>
      </c>
      <c r="Q46">
        <f t="shared" si="4"/>
        <v>984.4401770851623</v>
      </c>
      <c r="R46" s="1">
        <f t="shared" si="5"/>
        <v>6.8920731314641737</v>
      </c>
      <c r="S46" s="10">
        <f t="shared" si="8"/>
        <v>0.31296337914917416</v>
      </c>
      <c r="T46" s="5">
        <v>0.31389257476644516</v>
      </c>
    </row>
    <row r="47" spans="1:20" x14ac:dyDescent="0.35">
      <c r="A47">
        <v>2004</v>
      </c>
      <c r="B47">
        <v>10341.643405880495</v>
      </c>
      <c r="C47">
        <f t="shared" si="1"/>
        <v>9.2439340721722409</v>
      </c>
      <c r="D47" s="5">
        <f t="shared" si="6"/>
        <v>7.6295607291575251E-2</v>
      </c>
      <c r="E47" s="8">
        <v>7.708384002442159E-2</v>
      </c>
      <c r="F47">
        <v>23.847619423989151</v>
      </c>
      <c r="G47">
        <v>16.845026684957805</v>
      </c>
      <c r="H47" s="6">
        <f t="shared" si="9"/>
        <v>7.0025927390313464E-2</v>
      </c>
      <c r="I47" s="8">
        <v>3.3695220837209189E-2</v>
      </c>
      <c r="J47">
        <v>295918203245.75592</v>
      </c>
      <c r="K47">
        <v>38668796</v>
      </c>
      <c r="L47">
        <f t="shared" si="2"/>
        <v>7652.6355577700406</v>
      </c>
      <c r="M47">
        <f t="shared" si="3"/>
        <v>8.9428053848436644</v>
      </c>
      <c r="N47" s="5">
        <f t="shared" si="7"/>
        <v>7.0035116859141766E-2</v>
      </c>
      <c r="O47" s="8">
        <v>8.1385739248732492E-2</v>
      </c>
      <c r="P47">
        <v>50654861461.280304</v>
      </c>
      <c r="Q47">
        <f t="shared" si="4"/>
        <v>1309.9673820017645</v>
      </c>
      <c r="R47" s="1">
        <f t="shared" si="5"/>
        <v>7.1777575166499119</v>
      </c>
      <c r="S47" s="10">
        <f t="shared" si="8"/>
        <v>0.28568438518573824</v>
      </c>
      <c r="T47" s="5">
        <v>0.2864726173124108</v>
      </c>
    </row>
    <row r="48" spans="1:20" x14ac:dyDescent="0.35">
      <c r="A48">
        <v>2005</v>
      </c>
      <c r="B48">
        <v>11141.310671837527</v>
      </c>
      <c r="C48">
        <f t="shared" si="1"/>
        <v>9.3184151611240313</v>
      </c>
      <c r="D48" s="5">
        <f t="shared" si="6"/>
        <v>7.4481088951790397E-2</v>
      </c>
      <c r="E48" s="8">
        <v>7.845640031590051E-2</v>
      </c>
      <c r="F48">
        <v>23.24587673385756</v>
      </c>
      <c r="G48">
        <v>17.305394236766247</v>
      </c>
      <c r="H48" s="6">
        <f t="shared" si="9"/>
        <v>5.940482497091313E-2</v>
      </c>
      <c r="I48" s="8">
        <v>2.8986492435265798E-2</v>
      </c>
      <c r="J48">
        <v>318867854089.05914</v>
      </c>
      <c r="K48">
        <v>39070501</v>
      </c>
      <c r="L48">
        <f t="shared" si="2"/>
        <v>8161.3454122090507</v>
      </c>
      <c r="M48">
        <f t="shared" si="3"/>
        <v>9.0071643133143002</v>
      </c>
      <c r="N48" s="5">
        <f t="shared" si="7"/>
        <v>6.4358928470635846E-2</v>
      </c>
      <c r="O48" s="8">
        <v>7.6141201824926341E-2</v>
      </c>
      <c r="P48">
        <v>58672701569.697899</v>
      </c>
      <c r="Q48">
        <f t="shared" si="4"/>
        <v>1501.7135708010987</v>
      </c>
      <c r="R48" s="1">
        <f t="shared" si="5"/>
        <v>7.314362115604248</v>
      </c>
      <c r="S48" s="10">
        <f t="shared" si="8"/>
        <v>0.13660459895433608</v>
      </c>
      <c r="T48" s="5">
        <v>0.19505429185401724</v>
      </c>
    </row>
    <row r="49" spans="1:20" x14ac:dyDescent="0.35">
      <c r="A49">
        <v>2006</v>
      </c>
      <c r="B49">
        <v>11913.958532263698</v>
      </c>
      <c r="C49">
        <f t="shared" si="1"/>
        <v>9.3854659775936629</v>
      </c>
      <c r="D49" s="5">
        <f t="shared" si="6"/>
        <v>6.7050816469631513E-2</v>
      </c>
      <c r="E49" s="8"/>
      <c r="F49">
        <v>23.026694603811514</v>
      </c>
      <c r="G49">
        <v>17.406785268103604</v>
      </c>
      <c r="H49" s="6">
        <f t="shared" si="9"/>
        <v>5.6199093357079094E-2</v>
      </c>
      <c r="I49" s="8"/>
      <c r="J49">
        <v>350339486290.80609</v>
      </c>
      <c r="K49">
        <v>39476851</v>
      </c>
      <c r="L49">
        <f t="shared" si="2"/>
        <v>8874.5550218989374</v>
      </c>
      <c r="M49">
        <f t="shared" si="3"/>
        <v>9.0909434747090607</v>
      </c>
      <c r="N49" s="5">
        <f t="shared" si="7"/>
        <v>8.3779161394760493E-2</v>
      </c>
      <c r="O49" s="8"/>
      <c r="P49">
        <v>67164293724.50396</v>
      </c>
      <c r="Q49">
        <f t="shared" si="4"/>
        <v>1701.3589489319693</v>
      </c>
      <c r="R49" s="1">
        <f t="shared" si="5"/>
        <v>7.4391825924335935</v>
      </c>
      <c r="S49" s="10">
        <f t="shared" si="8"/>
        <v>0.12482047682934549</v>
      </c>
      <c r="T49" s="5"/>
    </row>
    <row r="50" spans="1:20" x14ac:dyDescent="0.35">
      <c r="A50">
        <v>2007</v>
      </c>
      <c r="B50">
        <v>12857.092577096109</v>
      </c>
      <c r="C50">
        <f t="shared" si="1"/>
        <v>9.4616508895791398</v>
      </c>
      <c r="D50" s="5">
        <f t="shared" si="6"/>
        <v>7.6184911985476944E-2</v>
      </c>
      <c r="E50" s="8"/>
      <c r="F50">
        <v>22.662750311506581</v>
      </c>
      <c r="G50">
        <v>18.282420307064399</v>
      </c>
      <c r="H50" s="6">
        <f t="shared" si="9"/>
        <v>4.3803300044421824E-2</v>
      </c>
      <c r="I50" s="8"/>
      <c r="J50">
        <v>382307537908.66101</v>
      </c>
      <c r="K50">
        <v>39876111</v>
      </c>
      <c r="L50">
        <f t="shared" si="2"/>
        <v>9587.3827291899397</v>
      </c>
      <c r="M50">
        <f t="shared" si="3"/>
        <v>9.1682032139647145</v>
      </c>
      <c r="N50" s="5">
        <f t="shared" si="7"/>
        <v>7.725973925565377E-2</v>
      </c>
      <c r="O50" s="8"/>
      <c r="P50">
        <v>80901540191.89006</v>
      </c>
      <c r="Q50">
        <f t="shared" si="4"/>
        <v>2028.8222237090788</v>
      </c>
      <c r="R50" s="1">
        <f t="shared" si="5"/>
        <v>7.6152107182981901</v>
      </c>
      <c r="S50" s="10">
        <f t="shared" si="8"/>
        <v>0.1760281258645966</v>
      </c>
      <c r="T50" s="5"/>
    </row>
    <row r="51" spans="1:20" x14ac:dyDescent="0.35">
      <c r="A51">
        <v>2008</v>
      </c>
      <c r="B51">
        <v>13246.634891715215</v>
      </c>
      <c r="C51">
        <f t="shared" si="1"/>
        <v>9.4914988287218272</v>
      </c>
      <c r="D51" s="5">
        <f t="shared" si="6"/>
        <v>2.9847939142687352E-2</v>
      </c>
      <c r="E51" s="8"/>
      <c r="F51">
        <v>22.060900382624236</v>
      </c>
      <c r="G51">
        <v>18.341772996413997</v>
      </c>
      <c r="H51" s="6">
        <f t="shared" si="9"/>
        <v>3.7191273862102393E-2</v>
      </c>
      <c r="I51" s="8"/>
      <c r="J51">
        <v>408810156695.79724</v>
      </c>
      <c r="K51">
        <v>40273769</v>
      </c>
      <c r="L51">
        <f t="shared" si="2"/>
        <v>10150.779697221713</v>
      </c>
      <c r="M51">
        <f t="shared" si="3"/>
        <v>9.2253057989798908</v>
      </c>
      <c r="N51" s="5">
        <f t="shared" si="7"/>
        <v>5.7102585015176288E-2</v>
      </c>
      <c r="O51" s="8"/>
      <c r="P51">
        <v>87936280775.265961</v>
      </c>
      <c r="Q51">
        <f t="shared" si="4"/>
        <v>2183.4629079604138</v>
      </c>
      <c r="R51" s="1">
        <f t="shared" si="5"/>
        <v>7.6886673853576566</v>
      </c>
      <c r="S51" s="10">
        <f t="shared" si="8"/>
        <v>7.3456667059466518E-2</v>
      </c>
      <c r="T51" s="5"/>
    </row>
    <row r="52" spans="1:20" x14ac:dyDescent="0.35">
      <c r="A52">
        <v>2009</v>
      </c>
      <c r="B52">
        <v>12336.861938523742</v>
      </c>
      <c r="C52">
        <f t="shared" si="1"/>
        <v>9.4203469651621052</v>
      </c>
      <c r="D52" s="5">
        <f t="shared" si="6"/>
        <v>-7.1151863559721917E-2</v>
      </c>
      <c r="E52" s="8"/>
      <c r="F52">
        <v>19.560985056081812</v>
      </c>
      <c r="G52">
        <v>14.49614184940606</v>
      </c>
      <c r="H52" s="6">
        <f t="shared" si="9"/>
        <v>5.0648432066757516E-2</v>
      </c>
      <c r="I52" s="8"/>
      <c r="J52">
        <v>392949345623.00708</v>
      </c>
      <c r="K52">
        <v>40684338</v>
      </c>
      <c r="L52">
        <f t="shared" si="2"/>
        <v>9658.4918162612612</v>
      </c>
      <c r="M52">
        <f t="shared" si="3"/>
        <v>9.1755927883364965</v>
      </c>
      <c r="N52" s="5">
        <f t="shared" si="7"/>
        <v>-4.9713010643394284E-2</v>
      </c>
      <c r="O52" s="8"/>
      <c r="P52">
        <v>68086553749.158173</v>
      </c>
      <c r="Q52">
        <f t="shared" si="4"/>
        <v>1673.5323000501612</v>
      </c>
      <c r="R52" s="1">
        <f t="shared" si="5"/>
        <v>7.4226918213615427</v>
      </c>
      <c r="S52" s="10">
        <f t="shared" si="8"/>
        <v>-0.26597556399611388</v>
      </c>
      <c r="T52" s="5"/>
    </row>
    <row r="53" spans="1:20" x14ac:dyDescent="0.35">
      <c r="A53">
        <v>2010</v>
      </c>
      <c r="B53">
        <v>13551.339194022945</v>
      </c>
      <c r="C53">
        <f t="shared" si="1"/>
        <v>9.5142406549313669</v>
      </c>
      <c r="D53" s="5">
        <f t="shared" si="6"/>
        <v>9.3893689769261712E-2</v>
      </c>
      <c r="E53" s="8"/>
      <c r="F53">
        <v>18.933823405370887</v>
      </c>
      <c r="G53">
        <v>16.03718985819868</v>
      </c>
      <c r="H53" s="6">
        <f t="shared" si="9"/>
        <v>2.8966335471722074E-2</v>
      </c>
      <c r="I53" s="8"/>
      <c r="J53">
        <v>433505028659.39526</v>
      </c>
      <c r="K53">
        <v>40788453</v>
      </c>
      <c r="L53">
        <f t="shared" si="2"/>
        <v>10628.131168872604</v>
      </c>
      <c r="M53">
        <f t="shared" si="3"/>
        <v>9.2712596486244525</v>
      </c>
      <c r="N53" s="5">
        <f t="shared" si="7"/>
        <v>9.5666860287956013E-2</v>
      </c>
      <c r="O53" s="8"/>
      <c r="P53">
        <v>85962395051.729187</v>
      </c>
      <c r="Q53">
        <f t="shared" si="4"/>
        <v>2107.5179059065854</v>
      </c>
      <c r="R53" s="1">
        <f t="shared" si="5"/>
        <v>7.65326618611825</v>
      </c>
      <c r="S53" s="10">
        <f t="shared" si="8"/>
        <v>0.23057436475670734</v>
      </c>
      <c r="T53" s="5"/>
    </row>
    <row r="54" spans="1:20" x14ac:dyDescent="0.35">
      <c r="A54">
        <v>2011</v>
      </c>
      <c r="B54">
        <v>14200.269889060848</v>
      </c>
      <c r="C54">
        <f t="shared" si="1"/>
        <v>9.5610162496806268</v>
      </c>
      <c r="D54" s="5">
        <f t="shared" si="6"/>
        <v>4.6775594749259852E-2</v>
      </c>
      <c r="E54" s="8"/>
      <c r="F54">
        <v>18.449209145315486</v>
      </c>
      <c r="G54">
        <v>16.756945854648876</v>
      </c>
      <c r="H54" s="6">
        <f t="shared" si="9"/>
        <v>1.6922632906666096E-2</v>
      </c>
      <c r="I54" s="8"/>
      <c r="J54">
        <v>471108934593.60669</v>
      </c>
      <c r="K54">
        <v>41261490</v>
      </c>
      <c r="L54">
        <f t="shared" si="2"/>
        <v>11417.642324443608</v>
      </c>
      <c r="M54">
        <f t="shared" si="3"/>
        <v>9.3429150104461947</v>
      </c>
      <c r="N54" s="5">
        <f t="shared" si="7"/>
        <v>7.1655361821742147E-2</v>
      </c>
      <c r="O54" s="8"/>
      <c r="P54">
        <v>100900907666.98099</v>
      </c>
      <c r="Q54">
        <f t="shared" si="4"/>
        <v>2445.4014546488988</v>
      </c>
      <c r="R54" s="1">
        <f t="shared" si="5"/>
        <v>7.8019645825610207</v>
      </c>
      <c r="S54" s="10">
        <f t="shared" si="8"/>
        <v>0.14869839644277061</v>
      </c>
      <c r="T54" s="5"/>
    </row>
    <row r="55" spans="1:20" x14ac:dyDescent="0.35">
      <c r="A55">
        <v>2012</v>
      </c>
      <c r="B55">
        <v>13895.633707298621</v>
      </c>
      <c r="C55">
        <f t="shared" si="1"/>
        <v>9.5393299479951263</v>
      </c>
      <c r="D55" s="5">
        <f t="shared" si="6"/>
        <v>-2.1686301685500453E-2</v>
      </c>
      <c r="E55" s="8"/>
      <c r="F55">
        <v>16.237859462024566</v>
      </c>
      <c r="G55">
        <v>14.288682909686241</v>
      </c>
      <c r="H55" s="6">
        <f t="shared" si="9"/>
        <v>1.9491765523383258E-2</v>
      </c>
      <c r="I55" s="8"/>
      <c r="J55">
        <v>477583769075.09558</v>
      </c>
      <c r="K55">
        <v>41733271</v>
      </c>
      <c r="L55">
        <f t="shared" si="2"/>
        <v>11443.717629396833</v>
      </c>
      <c r="M55">
        <f t="shared" si="3"/>
        <v>9.3451961797478713</v>
      </c>
      <c r="N55" s="5">
        <f t="shared" si="7"/>
        <v>2.2811693016766554E-3</v>
      </c>
      <c r="O55" s="8"/>
      <c r="P55">
        <v>93761965457.941833</v>
      </c>
      <c r="Q55">
        <f t="shared" si="4"/>
        <v>2246.6958187375685</v>
      </c>
      <c r="R55" s="1">
        <f t="shared" si="5"/>
        <v>7.7172158908532742</v>
      </c>
      <c r="S55" s="10">
        <f t="shared" si="8"/>
        <v>-8.474869170774646E-2</v>
      </c>
      <c r="T55" s="5"/>
    </row>
    <row r="56" spans="1:20" x14ac:dyDescent="0.35">
      <c r="A56">
        <v>2013</v>
      </c>
      <c r="B56">
        <v>14071.508683155722</v>
      </c>
      <c r="C56">
        <f t="shared" si="1"/>
        <v>9.5519073713078484</v>
      </c>
      <c r="D56" s="5">
        <f t="shared" si="6"/>
        <v>1.2577423312722047E-2</v>
      </c>
      <c r="E56" s="8"/>
      <c r="F56">
        <v>14.617173388438564</v>
      </c>
      <c r="G56">
        <v>14.716755613665145</v>
      </c>
      <c r="H56" s="6">
        <f t="shared" si="9"/>
        <v>-9.9582225226580324E-4</v>
      </c>
      <c r="I56" s="8"/>
      <c r="J56">
        <v>496099339926.48956</v>
      </c>
      <c r="K56">
        <v>42202935</v>
      </c>
      <c r="L56">
        <f t="shared" si="2"/>
        <v>11755.090965272666</v>
      </c>
      <c r="M56">
        <f t="shared" si="3"/>
        <v>9.3720416993766111</v>
      </c>
      <c r="N56" s="5">
        <f t="shared" si="7"/>
        <v>2.6845519628739822E-2</v>
      </c>
      <c r="O56" s="8"/>
      <c r="P56">
        <v>95955516955.604996</v>
      </c>
      <c r="Q56">
        <f t="shared" si="4"/>
        <v>2273.6692828497589</v>
      </c>
      <c r="R56" s="1">
        <f t="shared" si="5"/>
        <v>7.7291502296309087</v>
      </c>
      <c r="S56" s="10">
        <f t="shared" si="8"/>
        <v>1.1934338777634501E-2</v>
      </c>
      <c r="T56" s="5"/>
    </row>
    <row r="57" spans="1:20" x14ac:dyDescent="0.35">
      <c r="A57">
        <v>2014</v>
      </c>
      <c r="B57">
        <v>13567.948415980865</v>
      </c>
      <c r="C57">
        <f t="shared" si="1"/>
        <v>9.5154655561362542</v>
      </c>
      <c r="D57" s="5">
        <f t="shared" si="6"/>
        <v>-3.6441815171594172E-2</v>
      </c>
      <c r="E57" s="8"/>
      <c r="F57">
        <v>14.405478589375567</v>
      </c>
      <c r="G57">
        <v>14.001315055851881</v>
      </c>
      <c r="H57" s="6">
        <f t="shared" si="9"/>
        <v>4.0416353352368617E-3</v>
      </c>
      <c r="I57" s="8"/>
      <c r="J57">
        <v>479669494720.95105</v>
      </c>
      <c r="K57">
        <v>42669500</v>
      </c>
      <c r="L57">
        <f t="shared" si="2"/>
        <v>11241.507276179731</v>
      </c>
      <c r="M57">
        <f t="shared" si="3"/>
        <v>9.3273682137614209</v>
      </c>
      <c r="N57" s="5">
        <f t="shared" si="7"/>
        <v>-4.4673485615190245E-2</v>
      </c>
      <c r="O57" s="8"/>
      <c r="P57">
        <v>89473196447.265991</v>
      </c>
      <c r="Q57">
        <f t="shared" si="4"/>
        <v>2096.8887952112395</v>
      </c>
      <c r="R57" s="1">
        <f t="shared" si="5"/>
        <v>7.6482099990767018</v>
      </c>
      <c r="S57" s="10">
        <f t="shared" si="8"/>
        <v>-8.0940230554206849E-2</v>
      </c>
      <c r="T57" s="5"/>
    </row>
    <row r="58" spans="1:20" x14ac:dyDescent="0.35">
      <c r="A58">
        <v>2015</v>
      </c>
      <c r="B58">
        <v>13789.060424772022</v>
      </c>
      <c r="C58">
        <f t="shared" si="1"/>
        <v>9.5316308339317857</v>
      </c>
      <c r="D58" s="5">
        <f t="shared" si="6"/>
        <v>1.6165277795531452E-2</v>
      </c>
      <c r="E58" s="8"/>
      <c r="F58">
        <v>10.705652050453766</v>
      </c>
      <c r="G58">
        <v>11.780574038525392</v>
      </c>
      <c r="H58" s="6">
        <f t="shared" si="9"/>
        <v>-1.0749219880716261E-2</v>
      </c>
      <c r="I58" s="8"/>
      <c r="J58">
        <v>499614480942.48792</v>
      </c>
      <c r="K58">
        <v>43131966</v>
      </c>
      <c r="L58">
        <f t="shared" si="2"/>
        <v>11583.392255815279</v>
      </c>
      <c r="M58">
        <f t="shared" si="3"/>
        <v>9.3573276491448638</v>
      </c>
      <c r="N58" s="5">
        <f t="shared" si="7"/>
        <v>2.9959435383442923E-2</v>
      </c>
      <c r="O58" s="8"/>
      <c r="P58">
        <v>92571210122.055984</v>
      </c>
      <c r="Q58">
        <f t="shared" si="4"/>
        <v>2146.232103634135</v>
      </c>
      <c r="R58" s="1">
        <f t="shared" si="5"/>
        <v>7.6714690737420383</v>
      </c>
      <c r="S58" s="10">
        <f t="shared" si="8"/>
        <v>2.3259074665336499E-2</v>
      </c>
      <c r="T58" s="5"/>
    </row>
    <row r="59" spans="1:20" x14ac:dyDescent="0.35">
      <c r="A59">
        <v>2016</v>
      </c>
      <c r="B59">
        <v>13360.211834598183</v>
      </c>
      <c r="C59">
        <f t="shared" si="1"/>
        <v>9.5000363028480308</v>
      </c>
      <c r="D59" s="5">
        <f t="shared" si="6"/>
        <v>-3.1594531083754873E-2</v>
      </c>
      <c r="E59" s="8"/>
      <c r="F59">
        <v>12.527095169000932</v>
      </c>
      <c r="G59">
        <v>13.566792679878922</v>
      </c>
      <c r="H59" s="6">
        <f t="shared" si="9"/>
        <v>-1.039697510877991E-2</v>
      </c>
      <c r="I59" s="8"/>
      <c r="J59">
        <v>495916395302.58826</v>
      </c>
      <c r="K59">
        <v>43590368</v>
      </c>
      <c r="L59">
        <f t="shared" si="2"/>
        <v>11376.742570803446</v>
      </c>
      <c r="M59">
        <f t="shared" si="3"/>
        <v>9.3393264251239625</v>
      </c>
      <c r="N59" s="5">
        <f t="shared" si="7"/>
        <v>-1.8001224020901319E-2</v>
      </c>
      <c r="O59" s="8"/>
      <c r="P59">
        <v>87222011290.229538</v>
      </c>
      <c r="Q59">
        <f t="shared" si="4"/>
        <v>2000.9468901531077</v>
      </c>
      <c r="R59" s="1">
        <f t="shared" si="5"/>
        <v>7.6013757925788781</v>
      </c>
      <c r="S59" s="10">
        <f t="shared" si="8"/>
        <v>-7.009328116316027E-2</v>
      </c>
      <c r="T59" s="5"/>
    </row>
    <row r="60" spans="1:20" x14ac:dyDescent="0.35">
      <c r="A60">
        <v>2017</v>
      </c>
      <c r="B60">
        <v>13595.037355108117</v>
      </c>
      <c r="C60">
        <f t="shared" si="1"/>
        <v>9.517460104772109</v>
      </c>
      <c r="D60" s="5">
        <f t="shared" si="6"/>
        <v>1.7423801924078219E-2</v>
      </c>
      <c r="E60" s="8"/>
      <c r="F60">
        <v>11.320283359673338</v>
      </c>
      <c r="G60">
        <v>13.96931777800452</v>
      </c>
      <c r="H60" s="6">
        <f t="shared" si="9"/>
        <v>-2.6490344183311816E-2</v>
      </c>
      <c r="I60" s="8"/>
      <c r="J60">
        <v>515354487027.18372</v>
      </c>
      <c r="K60">
        <v>44044811</v>
      </c>
      <c r="L60">
        <f t="shared" si="2"/>
        <v>11700.685627353099</v>
      </c>
      <c r="M60">
        <f t="shared" si="3"/>
        <v>9.3674027196973686</v>
      </c>
      <c r="N60" s="5">
        <f t="shared" si="7"/>
        <v>2.8076294573406102E-2</v>
      </c>
      <c r="O60" s="8"/>
      <c r="P60">
        <v>98892817130.208282</v>
      </c>
      <c r="Q60">
        <f t="shared" si="4"/>
        <v>2245.2773637786363</v>
      </c>
      <c r="R60" s="1">
        <f t="shared" si="5"/>
        <v>7.7165843398851601</v>
      </c>
      <c r="S60" s="10">
        <f t="shared" si="8"/>
        <v>0.11520854730628205</v>
      </c>
      <c r="T60" s="5"/>
    </row>
    <row r="61" spans="1:20" x14ac:dyDescent="0.35">
      <c r="A61">
        <v>2018</v>
      </c>
      <c r="B61">
        <v>13105.397163316997</v>
      </c>
      <c r="C61">
        <f t="shared" si="1"/>
        <v>9.480779421541472</v>
      </c>
      <c r="D61" s="5">
        <f t="shared" si="6"/>
        <v>-3.6680683230637001E-2</v>
      </c>
      <c r="E61" s="8"/>
      <c r="F61">
        <v>14.436685749903372</v>
      </c>
      <c r="G61">
        <v>16.325850205089225</v>
      </c>
      <c r="H61" s="6">
        <f t="shared" si="9"/>
        <v>-1.8891644551858527E-2</v>
      </c>
      <c r="I61" s="8"/>
      <c r="J61">
        <v>504064138330.97986</v>
      </c>
      <c r="K61">
        <v>44494502</v>
      </c>
      <c r="L61">
        <f t="shared" si="2"/>
        <v>11328.683672669937</v>
      </c>
      <c r="M61">
        <f t="shared" si="3"/>
        <v>9.3350931665726335</v>
      </c>
      <c r="N61" s="5">
        <f t="shared" si="7"/>
        <v>-3.2309553124735046E-2</v>
      </c>
      <c r="O61" s="8"/>
      <c r="P61">
        <v>93210783977.913712</v>
      </c>
      <c r="Q61">
        <f t="shared" si="4"/>
        <v>2094.8831830484069</v>
      </c>
      <c r="R61" s="1">
        <f t="shared" si="5"/>
        <v>7.6472530709201694</v>
      </c>
      <c r="S61" s="10">
        <f t="shared" si="8"/>
        <v>-6.9331268964990755E-2</v>
      </c>
      <c r="T61" s="5"/>
    </row>
    <row r="62" spans="1:20" x14ac:dyDescent="0.35">
      <c r="A62">
        <v>2019</v>
      </c>
      <c r="B62">
        <v>12716.224203854397</v>
      </c>
      <c r="C62">
        <f t="shared" si="1"/>
        <v>9.4506339535089783</v>
      </c>
      <c r="D62" s="5">
        <f t="shared" si="6"/>
        <v>-3.0145468032493739E-2</v>
      </c>
      <c r="E62" s="8"/>
      <c r="F62">
        <v>17.924878377846202</v>
      </c>
      <c r="G62">
        <v>14.705736668003688</v>
      </c>
      <c r="H62" s="6">
        <f t="shared" si="9"/>
        <v>3.2191417098425143E-2</v>
      </c>
      <c r="I62" s="8"/>
      <c r="J62">
        <v>472966405124.20026</v>
      </c>
      <c r="K62">
        <v>44938712</v>
      </c>
      <c r="L62">
        <f t="shared" si="2"/>
        <v>10524.698730221735</v>
      </c>
      <c r="M62">
        <f t="shared" si="3"/>
        <v>9.2614800339339407</v>
      </c>
      <c r="N62" s="5">
        <f t="shared" si="7"/>
        <v>-7.3613132638692846E-2</v>
      </c>
      <c r="O62" s="8"/>
      <c r="P62">
        <v>78342216931.037476</v>
      </c>
      <c r="Q62">
        <f t="shared" si="4"/>
        <v>1743.3124681240859</v>
      </c>
      <c r="R62" s="1">
        <f t="shared" si="5"/>
        <v>7.4635422997479646</v>
      </c>
      <c r="S62" s="10">
        <f t="shared" si="8"/>
        <v>-0.1837107711722048</v>
      </c>
      <c r="T62" s="5"/>
    </row>
    <row r="63" spans="1:20" x14ac:dyDescent="0.35">
      <c r="A63">
        <v>2020</v>
      </c>
      <c r="B63">
        <v>11346.652112846077</v>
      </c>
      <c r="C63">
        <f t="shared" si="1"/>
        <v>9.3366780113667396</v>
      </c>
      <c r="D63" s="5">
        <f t="shared" si="6"/>
        <v>-0.1139559421422387</v>
      </c>
      <c r="E63" s="8"/>
      <c r="F63">
        <v>16.605414437248417</v>
      </c>
      <c r="G63">
        <v>13.598284370167537</v>
      </c>
      <c r="H63" s="6">
        <f t="shared" si="9"/>
        <v>3.0071300670808796E-2</v>
      </c>
      <c r="I63" s="8"/>
      <c r="J63">
        <v>422847078232.54718</v>
      </c>
      <c r="K63">
        <v>45376763</v>
      </c>
      <c r="L63">
        <f t="shared" si="2"/>
        <v>9318.5818087673451</v>
      </c>
      <c r="M63">
        <f t="shared" si="3"/>
        <v>9.139765729659878</v>
      </c>
      <c r="N63" s="5">
        <f t="shared" si="7"/>
        <v>-0.12171430427406271</v>
      </c>
      <c r="O63" s="8"/>
      <c r="P63">
        <v>68106055855.589783</v>
      </c>
      <c r="Q63">
        <f t="shared" si="4"/>
        <v>1500.9015926409247</v>
      </c>
      <c r="R63" s="1">
        <f t="shared" si="5"/>
        <v>7.3138212682856478</v>
      </c>
      <c r="S63" s="10">
        <f t="shared" si="8"/>
        <v>-0.14972103146231674</v>
      </c>
      <c r="T63" s="5"/>
    </row>
    <row r="64" spans="1:20" x14ac:dyDescent="0.35">
      <c r="A64">
        <v>2021</v>
      </c>
      <c r="B64">
        <v>12444.318266973089</v>
      </c>
      <c r="C64">
        <f t="shared" si="1"/>
        <v>9.4290194336285182</v>
      </c>
      <c r="D64" s="5">
        <f t="shared" si="6"/>
        <v>9.2341422261778661E-2</v>
      </c>
      <c r="E64" s="8"/>
      <c r="F64">
        <v>17.996587944179502</v>
      </c>
      <c r="G64">
        <v>14.93343631035029</v>
      </c>
      <c r="H64" s="6">
        <f t="shared" si="9"/>
        <v>3.0631516338292128E-2</v>
      </c>
      <c r="I64" s="8"/>
      <c r="J64">
        <v>463721022569.68591</v>
      </c>
      <c r="K64">
        <v>45808747</v>
      </c>
      <c r="L64">
        <f t="shared" si="2"/>
        <v>10122.979844213723</v>
      </c>
      <c r="M64">
        <f t="shared" si="3"/>
        <v>9.222563350508528</v>
      </c>
      <c r="N64" s="5">
        <f t="shared" si="7"/>
        <v>8.2797620848650055E-2</v>
      </c>
      <c r="O64" s="8"/>
      <c r="P64">
        <v>91128325708.195694</v>
      </c>
      <c r="Q64">
        <f t="shared" si="4"/>
        <v>1989.3215090165136</v>
      </c>
      <c r="R64" s="1">
        <f t="shared" si="5"/>
        <v>7.5955489093388309</v>
      </c>
      <c r="S64" s="10">
        <f t="shared" si="8"/>
        <v>0.28172764105318304</v>
      </c>
      <c r="T64" s="5"/>
    </row>
    <row r="65" spans="1:20" x14ac:dyDescent="0.35">
      <c r="A65">
        <v>2022</v>
      </c>
      <c r="B65">
        <v>12940.73843521567</v>
      </c>
      <c r="C65">
        <f t="shared" si="1"/>
        <v>9.468135632517539</v>
      </c>
      <c r="D65" s="5">
        <f t="shared" si="6"/>
        <v>3.9116198889020737E-2</v>
      </c>
      <c r="E65" s="8"/>
      <c r="F65">
        <v>16.299561677037879</v>
      </c>
      <c r="G65">
        <v>15.350952298612681</v>
      </c>
      <c r="H65" s="6">
        <f t="shared" si="9"/>
        <v>9.4860937842519803E-3</v>
      </c>
      <c r="I65" s="8"/>
      <c r="J65">
        <v>502611669924.20648</v>
      </c>
      <c r="K65">
        <v>46234830</v>
      </c>
      <c r="L65">
        <f t="shared" si="2"/>
        <v>10870.844986868266</v>
      </c>
      <c r="M65">
        <f t="shared" si="3"/>
        <v>9.293839712776446</v>
      </c>
      <c r="N65" s="5">
        <f t="shared" si="7"/>
        <v>7.1276362267918003E-2</v>
      </c>
      <c r="O65" s="8"/>
      <c r="P65">
        <v>101205396011.76067</v>
      </c>
      <c r="Q65">
        <f t="shared" si="4"/>
        <v>2188.9427518552716</v>
      </c>
      <c r="R65" s="1">
        <f t="shared" si="5"/>
        <v>7.6911739445336726</v>
      </c>
      <c r="S65" s="10">
        <f t="shared" si="8"/>
        <v>9.5625035194841779E-2</v>
      </c>
      <c r="T65" s="5"/>
    </row>
    <row r="66" spans="1:20" x14ac:dyDescent="0.35">
      <c r="A66">
        <v>2023</v>
      </c>
      <c r="B66">
        <v>12625.469550909564</v>
      </c>
      <c r="C66">
        <f>LN(B66)</f>
        <v>9.443471445603203</v>
      </c>
      <c r="D66" s="5">
        <f t="shared" si="6"/>
        <v>-2.4664186914336028E-2</v>
      </c>
      <c r="E66" s="8"/>
      <c r="F66">
        <v>12.919424610444535</v>
      </c>
      <c r="G66">
        <v>14.052391921801616</v>
      </c>
      <c r="H66" s="6">
        <f t="shared" si="9"/>
        <v>-1.1329673113570813E-2</v>
      </c>
      <c r="I66" s="8"/>
      <c r="J66">
        <v>508288467035.80286</v>
      </c>
      <c r="K66">
        <v>46654581</v>
      </c>
      <c r="L66">
        <f t="shared" ref="L66" si="10">J66/K66</f>
        <v>10894.717220497658</v>
      </c>
      <c r="M66">
        <f t="shared" si="3"/>
        <v>9.2960332920623205</v>
      </c>
      <c r="N66" s="5">
        <f t="shared" si="7"/>
        <v>2.1935792858744918E-3</v>
      </c>
      <c r="O66" s="8"/>
      <c r="P66">
        <v>99302237131.295486</v>
      </c>
      <c r="Q66">
        <f t="shared" si="4"/>
        <v>2128.4563059583684</v>
      </c>
      <c r="R66" s="1">
        <f t="shared" si="5"/>
        <v>7.6631522569665318</v>
      </c>
      <c r="S66" s="10">
        <f t="shared" si="8"/>
        <v>-2.8021687567140852E-2</v>
      </c>
      <c r="T66" s="5"/>
    </row>
    <row r="67" spans="1:20" x14ac:dyDescent="0.35">
      <c r="A67" t="s">
        <v>22</v>
      </c>
      <c r="D67" s="3">
        <f>CORREL(D4:D48,E4:E48)</f>
        <v>0.9751396248227775</v>
      </c>
      <c r="F67" t="s">
        <v>18</v>
      </c>
      <c r="G67" s="3">
        <f>CORREL(H23:H48,I23:I48)</f>
        <v>0.91334728618938277</v>
      </c>
      <c r="O67" s="9">
        <f>CORREL(N4:N48,O4:O48)</f>
        <v>0.96996442007301253</v>
      </c>
      <c r="R67" s="1"/>
      <c r="S67" s="1"/>
      <c r="T67" s="3">
        <f>CORREL(T4:T48,S4:S48)</f>
        <v>0.98007785862078156</v>
      </c>
    </row>
  </sheetData>
  <mergeCells count="3">
    <mergeCell ref="B1:D1"/>
    <mergeCell ref="F1:G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WB comparison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Uribe</dc:creator>
  <cp:lastModifiedBy>Caspar Moritz</cp:lastModifiedBy>
  <dcterms:created xsi:type="dcterms:W3CDTF">2014-01-08T21:31:07Z</dcterms:created>
  <dcterms:modified xsi:type="dcterms:W3CDTF">2024-08-13T10:04:39Z</dcterms:modified>
</cp:coreProperties>
</file>