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_MoFritz\Studium\Master\_subjects\4th Semester\Master Thesis Seminar\country data\"/>
    </mc:Choice>
  </mc:AlternateContent>
  <xr:revisionPtr revIDLastSave="0" documentId="13_ncr:1_{E4C3078D-2EF5-4276-B6E4-7344609AE573}" xr6:coauthVersionLast="47" xr6:coauthVersionMax="47" xr10:uidLastSave="{00000000-0000-0000-0000-000000000000}"/>
  <bookViews>
    <workbookView xWindow="-110" yWindow="-110" windowWidth="21820" windowHeight="14620" xr2:uid="{00000000-000D-0000-FFFF-FFFF00000000}"/>
  </bookViews>
  <sheets>
    <sheet name="main" sheetId="2" r:id="rId1"/>
    <sheet name="extensi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5" i="2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3" i="1"/>
  <c r="E133" i="2"/>
  <c r="D133" i="2"/>
  <c r="C133" i="2"/>
  <c r="B133" i="2"/>
  <c r="D131" i="2"/>
  <c r="C131" i="2"/>
  <c r="B131" i="2"/>
  <c r="E129" i="2"/>
  <c r="D129" i="2"/>
  <c r="C129" i="2"/>
  <c r="E127" i="2"/>
  <c r="D127" i="2"/>
  <c r="C127" i="2"/>
  <c r="B127" i="2"/>
  <c r="C130" i="2" l="1"/>
  <c r="D130" i="2"/>
  <c r="E130" i="2"/>
  <c r="B130" i="2"/>
  <c r="E128" i="2"/>
  <c r="D128" i="2"/>
  <c r="C128" i="2"/>
  <c r="B128" i="2"/>
  <c r="C126" i="2"/>
  <c r="C137" i="2" s="1"/>
  <c r="D126" i="2"/>
  <c r="D137" i="2" s="1"/>
  <c r="E126" i="2"/>
  <c r="E137" i="2" s="1"/>
  <c r="B126" i="2"/>
  <c r="B137" i="2" s="1"/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3" i="1"/>
  <c r="D135" i="2"/>
  <c r="P13" i="1"/>
  <c r="P17" i="1"/>
  <c r="P21" i="1"/>
  <c r="P26" i="1"/>
  <c r="P33" i="1"/>
  <c r="P34" i="1"/>
  <c r="P45" i="1"/>
  <c r="P49" i="1"/>
  <c r="P58" i="1"/>
  <c r="P65" i="1"/>
  <c r="P66" i="1"/>
  <c r="N4" i="1"/>
  <c r="O4" i="1" s="1"/>
  <c r="P4" i="1" s="1"/>
  <c r="N5" i="1"/>
  <c r="O5" i="1" s="1"/>
  <c r="P5" i="1" s="1"/>
  <c r="N6" i="1"/>
  <c r="O6" i="1" s="1"/>
  <c r="P6" i="1" s="1"/>
  <c r="N7" i="1"/>
  <c r="O7" i="1" s="1"/>
  <c r="P7" i="1" s="1"/>
  <c r="N8" i="1"/>
  <c r="O8" i="1" s="1"/>
  <c r="N9" i="1"/>
  <c r="O9" i="1" s="1"/>
  <c r="P9" i="1" s="1"/>
  <c r="N10" i="1"/>
  <c r="O10" i="1" s="1"/>
  <c r="N11" i="1"/>
  <c r="O11" i="1"/>
  <c r="P11" i="1" s="1"/>
  <c r="N12" i="1"/>
  <c r="O12" i="1" s="1"/>
  <c r="P12" i="1" s="1"/>
  <c r="N13" i="1"/>
  <c r="O13" i="1" s="1"/>
  <c r="N14" i="1"/>
  <c r="O14" i="1" s="1"/>
  <c r="P14" i="1" s="1"/>
  <c r="N15" i="1"/>
  <c r="O15" i="1"/>
  <c r="P15" i="1" s="1"/>
  <c r="N16" i="1"/>
  <c r="O16" i="1" s="1"/>
  <c r="P16" i="1" s="1"/>
  <c r="N17" i="1"/>
  <c r="O17" i="1" s="1"/>
  <c r="N18" i="1"/>
  <c r="O18" i="1" s="1"/>
  <c r="P18" i="1" s="1"/>
  <c r="N19" i="1"/>
  <c r="O19" i="1" s="1"/>
  <c r="P19" i="1" s="1"/>
  <c r="N20" i="1"/>
  <c r="O20" i="1" s="1"/>
  <c r="N21" i="1"/>
  <c r="O21" i="1" s="1"/>
  <c r="N22" i="1"/>
  <c r="O22" i="1" s="1"/>
  <c r="P22" i="1" s="1"/>
  <c r="N23" i="1"/>
  <c r="O23" i="1"/>
  <c r="P23" i="1" s="1"/>
  <c r="N24" i="1"/>
  <c r="O24" i="1" s="1"/>
  <c r="P25" i="1" s="1"/>
  <c r="N25" i="1"/>
  <c r="O25" i="1" s="1"/>
  <c r="N26" i="1"/>
  <c r="O26" i="1" s="1"/>
  <c r="N27" i="1"/>
  <c r="O27" i="1"/>
  <c r="P27" i="1" s="1"/>
  <c r="N28" i="1"/>
  <c r="O28" i="1" s="1"/>
  <c r="P28" i="1" s="1"/>
  <c r="N29" i="1"/>
  <c r="O29" i="1" s="1"/>
  <c r="N30" i="1"/>
  <c r="O30" i="1" s="1"/>
  <c r="P30" i="1" s="1"/>
  <c r="N31" i="1"/>
  <c r="O31" i="1" s="1"/>
  <c r="P31" i="1" s="1"/>
  <c r="N32" i="1"/>
  <c r="O32" i="1" s="1"/>
  <c r="P32" i="1" s="1"/>
  <c r="N33" i="1"/>
  <c r="O33" i="1" s="1"/>
  <c r="N34" i="1"/>
  <c r="O34" i="1" s="1"/>
  <c r="N35" i="1"/>
  <c r="O35" i="1" s="1"/>
  <c r="P35" i="1" s="1"/>
  <c r="N36" i="1"/>
  <c r="O36" i="1" s="1"/>
  <c r="N37" i="1"/>
  <c r="O37" i="1" s="1"/>
  <c r="P37" i="1" s="1"/>
  <c r="N38" i="1"/>
  <c r="O38" i="1" s="1"/>
  <c r="P38" i="1" s="1"/>
  <c r="N39" i="1"/>
  <c r="O39" i="1"/>
  <c r="P39" i="1" s="1"/>
  <c r="N40" i="1"/>
  <c r="O40" i="1" s="1"/>
  <c r="P40" i="1" s="1"/>
  <c r="N41" i="1"/>
  <c r="O41" i="1" s="1"/>
  <c r="P42" i="1" s="1"/>
  <c r="N42" i="1"/>
  <c r="O42" i="1" s="1"/>
  <c r="N43" i="1"/>
  <c r="O43" i="1"/>
  <c r="P43" i="1" s="1"/>
  <c r="N44" i="1"/>
  <c r="O44" i="1" s="1"/>
  <c r="P44" i="1" s="1"/>
  <c r="N45" i="1"/>
  <c r="O45" i="1" s="1"/>
  <c r="N46" i="1"/>
  <c r="O46" i="1" s="1"/>
  <c r="P46" i="1" s="1"/>
  <c r="N47" i="1"/>
  <c r="O47" i="1"/>
  <c r="P47" i="1" s="1"/>
  <c r="N48" i="1"/>
  <c r="O48" i="1" s="1"/>
  <c r="P48" i="1" s="1"/>
  <c r="N49" i="1"/>
  <c r="O49" i="1" s="1"/>
  <c r="N50" i="1"/>
  <c r="O50" i="1" s="1"/>
  <c r="P50" i="1" s="1"/>
  <c r="N51" i="1"/>
  <c r="O51" i="1" s="1"/>
  <c r="P51" i="1" s="1"/>
  <c r="N52" i="1"/>
  <c r="O52" i="1" s="1"/>
  <c r="P52" i="1" s="1"/>
  <c r="N53" i="1"/>
  <c r="O53" i="1" s="1"/>
  <c r="P53" i="1" s="1"/>
  <c r="N54" i="1"/>
  <c r="O54" i="1" s="1"/>
  <c r="P54" i="1" s="1"/>
  <c r="N55" i="1"/>
  <c r="O55" i="1" s="1"/>
  <c r="P55" i="1" s="1"/>
  <c r="N56" i="1"/>
  <c r="O56" i="1" s="1"/>
  <c r="P56" i="1" s="1"/>
  <c r="N57" i="1"/>
  <c r="O57" i="1" s="1"/>
  <c r="N58" i="1"/>
  <c r="O58" i="1" s="1"/>
  <c r="N59" i="1"/>
  <c r="O59" i="1"/>
  <c r="P59" i="1" s="1"/>
  <c r="N60" i="1"/>
  <c r="O60" i="1" s="1"/>
  <c r="P60" i="1" s="1"/>
  <c r="N61" i="1"/>
  <c r="O61" i="1" s="1"/>
  <c r="N62" i="1"/>
  <c r="O62" i="1" s="1"/>
  <c r="P62" i="1" s="1"/>
  <c r="N63" i="1"/>
  <c r="O63" i="1" s="1"/>
  <c r="P63" i="1" s="1"/>
  <c r="N64" i="1"/>
  <c r="O64" i="1" s="1"/>
  <c r="N65" i="1"/>
  <c r="O65" i="1" s="1"/>
  <c r="N66" i="1"/>
  <c r="O66" i="1" s="1"/>
  <c r="O3" i="1"/>
  <c r="N3" i="1"/>
  <c r="P20" i="1" l="1"/>
  <c r="P64" i="1"/>
  <c r="P36" i="1"/>
  <c r="P8" i="1"/>
  <c r="U68" i="1"/>
  <c r="P10" i="1"/>
  <c r="P57" i="1"/>
  <c r="P41" i="1"/>
  <c r="P24" i="1"/>
  <c r="P61" i="1"/>
  <c r="P29" i="1"/>
  <c r="P68" i="1" s="1"/>
  <c r="D136" i="2"/>
  <c r="I3" i="1"/>
  <c r="I4" i="1" l="1"/>
  <c r="J4" i="1" s="1"/>
  <c r="I5" i="1"/>
  <c r="J5" i="1" s="1"/>
  <c r="K5" i="1" s="1"/>
  <c r="I6" i="1"/>
  <c r="J6" i="1" s="1"/>
  <c r="K6" i="1" s="1"/>
  <c r="I7" i="1"/>
  <c r="J7" i="1" s="1"/>
  <c r="K7" i="1" s="1"/>
  <c r="I8" i="1"/>
  <c r="J8" i="1" s="1"/>
  <c r="K8" i="1" s="1"/>
  <c r="I9" i="1"/>
  <c r="J9" i="1" s="1"/>
  <c r="K9" i="1" s="1"/>
  <c r="I10" i="1"/>
  <c r="J10" i="1" s="1"/>
  <c r="I11" i="1"/>
  <c r="J11" i="1" s="1"/>
  <c r="K11" i="1" s="1"/>
  <c r="I12" i="1"/>
  <c r="J12" i="1" s="1"/>
  <c r="I13" i="1"/>
  <c r="J13" i="1" s="1"/>
  <c r="I14" i="1"/>
  <c r="J14" i="1" s="1"/>
  <c r="K14" i="1" s="1"/>
  <c r="I15" i="1"/>
  <c r="J15" i="1" s="1"/>
  <c r="K15" i="1" s="1"/>
  <c r="I16" i="1"/>
  <c r="J16" i="1" s="1"/>
  <c r="K16" i="1" s="1"/>
  <c r="I17" i="1"/>
  <c r="J17" i="1" s="1"/>
  <c r="K17" i="1" s="1"/>
  <c r="I18" i="1"/>
  <c r="J18" i="1" s="1"/>
  <c r="I19" i="1"/>
  <c r="J19" i="1" s="1"/>
  <c r="K19" i="1" s="1"/>
  <c r="I20" i="1"/>
  <c r="J20" i="1" s="1"/>
  <c r="I21" i="1"/>
  <c r="J21" i="1" s="1"/>
  <c r="I22" i="1"/>
  <c r="J22" i="1" s="1"/>
  <c r="I23" i="1"/>
  <c r="J23" i="1" s="1"/>
  <c r="K23" i="1" s="1"/>
  <c r="I24" i="1"/>
  <c r="J24" i="1" s="1"/>
  <c r="K24" i="1" s="1"/>
  <c r="I25" i="1"/>
  <c r="J25" i="1" s="1"/>
  <c r="K25" i="1" s="1"/>
  <c r="I26" i="1"/>
  <c r="J26" i="1" s="1"/>
  <c r="I27" i="1"/>
  <c r="J27" i="1" s="1"/>
  <c r="K27" i="1" s="1"/>
  <c r="I28" i="1"/>
  <c r="J28" i="1" s="1"/>
  <c r="I29" i="1"/>
  <c r="J29" i="1" s="1"/>
  <c r="I30" i="1"/>
  <c r="J30" i="1" s="1"/>
  <c r="K30" i="1" s="1"/>
  <c r="I31" i="1"/>
  <c r="J31" i="1" s="1"/>
  <c r="I32" i="1"/>
  <c r="J32" i="1" s="1"/>
  <c r="K32" i="1" s="1"/>
  <c r="I33" i="1"/>
  <c r="J33" i="1" s="1"/>
  <c r="K33" i="1" s="1"/>
  <c r="I34" i="1"/>
  <c r="J34" i="1" s="1"/>
  <c r="I35" i="1"/>
  <c r="J35" i="1" s="1"/>
  <c r="K35" i="1" s="1"/>
  <c r="I36" i="1"/>
  <c r="J36" i="1" s="1"/>
  <c r="I37" i="1"/>
  <c r="J37" i="1" s="1"/>
  <c r="I38" i="1"/>
  <c r="J38" i="1" s="1"/>
  <c r="I39" i="1"/>
  <c r="J39" i="1" s="1"/>
  <c r="I40" i="1"/>
  <c r="J40" i="1" s="1"/>
  <c r="K40" i="1" s="1"/>
  <c r="I41" i="1"/>
  <c r="J41" i="1" s="1"/>
  <c r="K41" i="1" s="1"/>
  <c r="I42" i="1"/>
  <c r="J42" i="1" s="1"/>
  <c r="I43" i="1"/>
  <c r="J43" i="1" s="1"/>
  <c r="K43" i="1" s="1"/>
  <c r="I44" i="1"/>
  <c r="J44" i="1" s="1"/>
  <c r="I45" i="1"/>
  <c r="J45" i="1" s="1"/>
  <c r="I46" i="1"/>
  <c r="J46" i="1" s="1"/>
  <c r="I47" i="1"/>
  <c r="J47" i="1" s="1"/>
  <c r="I48" i="1"/>
  <c r="J48" i="1" s="1"/>
  <c r="K48" i="1" s="1"/>
  <c r="I49" i="1"/>
  <c r="J49" i="1" s="1"/>
  <c r="K49" i="1" s="1"/>
  <c r="I50" i="1"/>
  <c r="J50" i="1" s="1"/>
  <c r="I51" i="1"/>
  <c r="J51" i="1" s="1"/>
  <c r="K51" i="1" s="1"/>
  <c r="I52" i="1"/>
  <c r="J52" i="1" s="1"/>
  <c r="I53" i="1"/>
  <c r="J53" i="1" s="1"/>
  <c r="I54" i="1"/>
  <c r="J54" i="1" s="1"/>
  <c r="I55" i="1"/>
  <c r="J55" i="1" s="1"/>
  <c r="I56" i="1"/>
  <c r="J56" i="1" s="1"/>
  <c r="K56" i="1" s="1"/>
  <c r="I57" i="1"/>
  <c r="J57" i="1" s="1"/>
  <c r="K57" i="1" s="1"/>
  <c r="I58" i="1"/>
  <c r="J58" i="1" s="1"/>
  <c r="I59" i="1"/>
  <c r="J59" i="1" s="1"/>
  <c r="K59" i="1" s="1"/>
  <c r="I60" i="1"/>
  <c r="J60" i="1" s="1"/>
  <c r="I61" i="1"/>
  <c r="J61" i="1" s="1"/>
  <c r="K61" i="1" s="1"/>
  <c r="I62" i="1"/>
  <c r="J62" i="1" s="1"/>
  <c r="I63" i="1"/>
  <c r="J63" i="1" s="1"/>
  <c r="I64" i="1"/>
  <c r="J64" i="1" s="1"/>
  <c r="K64" i="1" s="1"/>
  <c r="I65" i="1"/>
  <c r="J65" i="1" s="1"/>
  <c r="K65" i="1" s="1"/>
  <c r="I66" i="1"/>
  <c r="J66" i="1" s="1"/>
  <c r="K66" i="1" s="1"/>
  <c r="J3" i="1"/>
  <c r="K58" i="1" l="1"/>
  <c r="K50" i="1"/>
  <c r="K42" i="1"/>
  <c r="K34" i="1"/>
  <c r="K26" i="1"/>
  <c r="K68" i="1" s="1"/>
  <c r="K18" i="1"/>
  <c r="K10" i="1"/>
  <c r="K63" i="1"/>
  <c r="K55" i="1"/>
  <c r="K47" i="1"/>
  <c r="K39" i="1"/>
  <c r="K31" i="1"/>
  <c r="K62" i="1"/>
  <c r="K54" i="1"/>
  <c r="K46" i="1"/>
  <c r="K38" i="1"/>
  <c r="K22" i="1"/>
  <c r="K53" i="1"/>
  <c r="K45" i="1"/>
  <c r="K37" i="1"/>
  <c r="K29" i="1"/>
  <c r="K21" i="1"/>
  <c r="K13" i="1"/>
  <c r="K60" i="1"/>
  <c r="K52" i="1"/>
  <c r="K44" i="1"/>
  <c r="K36" i="1"/>
  <c r="K28" i="1"/>
  <c r="K20" i="1"/>
  <c r="K12" i="1"/>
  <c r="K4" i="1"/>
  <c r="F7" i="1"/>
  <c r="F27" i="1"/>
  <c r="D4" i="1"/>
  <c r="E4" i="1" s="1"/>
  <c r="D5" i="1"/>
  <c r="E5" i="1" s="1"/>
  <c r="F5" i="1" s="1"/>
  <c r="D6" i="1"/>
  <c r="E6" i="1" s="1"/>
  <c r="F6" i="1" s="1"/>
  <c r="D7" i="1"/>
  <c r="E7" i="1" s="1"/>
  <c r="D8" i="1"/>
  <c r="E8" i="1" s="1"/>
  <c r="F8" i="1" s="1"/>
  <c r="D9" i="1"/>
  <c r="E9" i="1" s="1"/>
  <c r="F9" i="1" s="1"/>
  <c r="D10" i="1"/>
  <c r="E10" i="1"/>
  <c r="F10" i="1" s="1"/>
  <c r="D11" i="1"/>
  <c r="E11" i="1" s="1"/>
  <c r="F11" i="1" s="1"/>
  <c r="D12" i="1"/>
  <c r="E12" i="1" s="1"/>
  <c r="F12" i="1" s="1"/>
  <c r="D13" i="1"/>
  <c r="E13" i="1" s="1"/>
  <c r="F13" i="1" s="1"/>
  <c r="D14" i="1"/>
  <c r="E14" i="1"/>
  <c r="F14" i="1" s="1"/>
  <c r="D15" i="1"/>
  <c r="E15" i="1" s="1"/>
  <c r="F15" i="1" s="1"/>
  <c r="D16" i="1"/>
  <c r="E16" i="1" s="1"/>
  <c r="F16" i="1" s="1"/>
  <c r="D17" i="1"/>
  <c r="E17" i="1" s="1"/>
  <c r="F17" i="1" s="1"/>
  <c r="D18" i="1"/>
  <c r="E18" i="1" s="1"/>
  <c r="F18" i="1" s="1"/>
  <c r="D19" i="1"/>
  <c r="E19" i="1" s="1"/>
  <c r="F19" i="1" s="1"/>
  <c r="D20" i="1"/>
  <c r="E20" i="1" s="1"/>
  <c r="F20" i="1" s="1"/>
  <c r="D21" i="1"/>
  <c r="E21" i="1" s="1"/>
  <c r="F21" i="1" s="1"/>
  <c r="D22" i="1"/>
  <c r="E22" i="1" s="1"/>
  <c r="F22" i="1" s="1"/>
  <c r="D23" i="1"/>
  <c r="E23" i="1"/>
  <c r="F23" i="1" s="1"/>
  <c r="D24" i="1"/>
  <c r="E24" i="1" s="1"/>
  <c r="F24" i="1" s="1"/>
  <c r="D25" i="1"/>
  <c r="E25" i="1" s="1"/>
  <c r="F25" i="1" s="1"/>
  <c r="D26" i="1"/>
  <c r="E26" i="1"/>
  <c r="F26" i="1" s="1"/>
  <c r="D27" i="1"/>
  <c r="E27" i="1" s="1"/>
  <c r="D28" i="1"/>
  <c r="E28" i="1" s="1"/>
  <c r="F28" i="1" s="1"/>
  <c r="D29" i="1"/>
  <c r="E29" i="1" s="1"/>
  <c r="F29" i="1" s="1"/>
  <c r="D30" i="1"/>
  <c r="E30" i="1" s="1"/>
  <c r="F30" i="1" s="1"/>
  <c r="D31" i="1"/>
  <c r="E31" i="1" s="1"/>
  <c r="D32" i="1"/>
  <c r="E32" i="1" s="1"/>
  <c r="D33" i="1"/>
  <c r="E33" i="1" s="1"/>
  <c r="F33" i="1" s="1"/>
  <c r="D34" i="1"/>
  <c r="E34" i="1"/>
  <c r="F34" i="1" s="1"/>
  <c r="D35" i="1"/>
  <c r="E35" i="1" s="1"/>
  <c r="F35" i="1" s="1"/>
  <c r="D36" i="1"/>
  <c r="E36" i="1" s="1"/>
  <c r="F36" i="1" s="1"/>
  <c r="D37" i="1"/>
  <c r="E37" i="1" s="1"/>
  <c r="F37" i="1" s="1"/>
  <c r="D38" i="1"/>
  <c r="E38" i="1" s="1"/>
  <c r="F38" i="1" s="1"/>
  <c r="D39" i="1"/>
  <c r="E39" i="1" s="1"/>
  <c r="F39" i="1" s="1"/>
  <c r="D40" i="1"/>
  <c r="E40" i="1" s="1"/>
  <c r="F40" i="1" s="1"/>
  <c r="D41" i="1"/>
  <c r="E41" i="1" s="1"/>
  <c r="F41" i="1" s="1"/>
  <c r="D42" i="1"/>
  <c r="E42" i="1" s="1"/>
  <c r="D43" i="1"/>
  <c r="E43" i="1" s="1"/>
  <c r="D44" i="1"/>
  <c r="E44" i="1" s="1"/>
  <c r="F44" i="1" s="1"/>
  <c r="D45" i="1"/>
  <c r="E45" i="1" s="1"/>
  <c r="F45" i="1" s="1"/>
  <c r="D46" i="1"/>
  <c r="E46" i="1"/>
  <c r="F46" i="1" s="1"/>
  <c r="D47" i="1"/>
  <c r="E47" i="1" s="1"/>
  <c r="F47" i="1" s="1"/>
  <c r="D48" i="1"/>
  <c r="E48" i="1" s="1"/>
  <c r="F48" i="1" s="1"/>
  <c r="D49" i="1"/>
  <c r="E49" i="1" s="1"/>
  <c r="F49" i="1" s="1"/>
  <c r="D50" i="1"/>
  <c r="E50" i="1" s="1"/>
  <c r="D51" i="1"/>
  <c r="E51" i="1"/>
  <c r="D52" i="1"/>
  <c r="E52" i="1" s="1"/>
  <c r="F52" i="1" s="1"/>
  <c r="D53" i="1"/>
  <c r="E53" i="1" s="1"/>
  <c r="F53" i="1" s="1"/>
  <c r="D54" i="1"/>
  <c r="E54" i="1" s="1"/>
  <c r="F54" i="1" s="1"/>
  <c r="D55" i="1"/>
  <c r="E55" i="1"/>
  <c r="F55" i="1" s="1"/>
  <c r="D56" i="1"/>
  <c r="E56" i="1" s="1"/>
  <c r="F56" i="1" s="1"/>
  <c r="D57" i="1"/>
  <c r="E57" i="1" s="1"/>
  <c r="F57" i="1" s="1"/>
  <c r="D58" i="1"/>
  <c r="E58" i="1"/>
  <c r="F58" i="1" s="1"/>
  <c r="D59" i="1"/>
  <c r="E59" i="1" s="1"/>
  <c r="F59" i="1" s="1"/>
  <c r="D60" i="1"/>
  <c r="E60" i="1" s="1"/>
  <c r="F60" i="1" s="1"/>
  <c r="D61" i="1"/>
  <c r="E61" i="1" s="1"/>
  <c r="F61" i="1" s="1"/>
  <c r="D62" i="1"/>
  <c r="E62" i="1" s="1"/>
  <c r="F62" i="1" s="1"/>
  <c r="D63" i="1"/>
  <c r="E63" i="1"/>
  <c r="F63" i="1" s="1"/>
  <c r="D64" i="1"/>
  <c r="E64" i="1" s="1"/>
  <c r="F64" i="1" s="1"/>
  <c r="D65" i="1"/>
  <c r="E65" i="1" s="1"/>
  <c r="F65" i="1" s="1"/>
  <c r="D66" i="1"/>
  <c r="E66" i="1"/>
  <c r="F66" i="1" s="1"/>
  <c r="D3" i="1"/>
  <c r="E3" i="1" s="1"/>
  <c r="F51" i="1" l="1"/>
  <c r="F50" i="1"/>
  <c r="F32" i="1"/>
  <c r="F43" i="1"/>
  <c r="F42" i="1"/>
  <c r="F31" i="1"/>
  <c r="B136" i="2"/>
  <c r="C136" i="2"/>
  <c r="E136" i="2"/>
  <c r="B135" i="2"/>
  <c r="C135" i="2"/>
  <c r="E135" i="2"/>
  <c r="F4" i="1"/>
  <c r="F68" i="1" s="1"/>
</calcChain>
</file>

<file path=xl/sharedStrings.xml><?xml version="1.0" encoding="utf-8"?>
<sst xmlns="http://schemas.openxmlformats.org/spreadsheetml/2006/main" count="40" uniqueCount="31">
  <si>
    <t>year</t>
  </si>
  <si>
    <t>real GDP (2015$)</t>
  </si>
  <si>
    <t>Population</t>
  </si>
  <si>
    <t>real GDP pc</t>
  </si>
  <si>
    <t>log real GDP pc</t>
  </si>
  <si>
    <t>growth rate</t>
  </si>
  <si>
    <t>WB</t>
  </si>
  <si>
    <t>GPU</t>
  </si>
  <si>
    <t>std dev</t>
  </si>
  <si>
    <t>corr with g^Y</t>
  </si>
  <si>
    <t>corr with tby</t>
  </si>
  <si>
    <t>1st order autocorr</t>
  </si>
  <si>
    <t>Upper Bound 25%</t>
  </si>
  <si>
    <t>Upper Bound 31%</t>
  </si>
  <si>
    <t>Upper Bound 80%</t>
  </si>
  <si>
    <t>real consumption</t>
  </si>
  <si>
    <t>real consumption pc</t>
  </si>
  <si>
    <t>log real cons pc</t>
  </si>
  <si>
    <t>last 25y</t>
  </si>
  <si>
    <t>real GFCF</t>
  </si>
  <si>
    <t>real GFCF pc</t>
  </si>
  <si>
    <t>log real GFCF</t>
  </si>
  <si>
    <t>export share</t>
  </si>
  <si>
    <t>import share</t>
  </si>
  <si>
    <t>tby</t>
  </si>
  <si>
    <t>gdp</t>
  </si>
  <si>
    <t>c</t>
  </si>
  <si>
    <t>i</t>
  </si>
  <si>
    <t>standard error (sigma/sqrt(2n))</t>
  </si>
  <si>
    <t>standard error (1-corr²)/sqrt(n-2)</t>
  </si>
  <si>
    <t>standard error sqrt((1+2*corr²)/n)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</si>
</sst>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2" fillId="0" borderId="0" xfId="1"/>
    <xf numFmtId="0" fontId="1" fillId="0" borderId="0" xfId="2"/>
    <xf numFmtId="164" fontId="2" fillId="0" borderId="0" xfId="1" applyNumberFormat="1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2" fillId="3" borderId="1" xfId="1" applyFill="1" applyBorder="1"/>
    <xf numFmtId="0" fontId="0" fillId="2" borderId="1" xfId="0" applyFill="1" applyBorder="1"/>
    <xf numFmtId="165" fontId="0" fillId="4" borderId="0" xfId="3" applyNumberFormat="1" applyFont="1" applyFill="1"/>
    <xf numFmtId="2" fontId="0" fillId="4" borderId="0" xfId="0" applyNumberFormat="1" applyFill="1"/>
    <xf numFmtId="0" fontId="0" fillId="4" borderId="0" xfId="0" applyFill="1"/>
    <xf numFmtId="10" fontId="2" fillId="0" borderId="0" xfId="3" applyNumberFormat="1" applyFont="1"/>
    <xf numFmtId="2" fontId="2" fillId="0" borderId="0" xfId="1" applyNumberFormat="1"/>
    <xf numFmtId="0" fontId="0" fillId="0" borderId="0" xfId="0" applyAlignment="1">
      <alignment horizontal="center"/>
    </xf>
  </cellXfs>
  <cellStyles count="4">
    <cellStyle name="Normal" xfId="0" builtinId="0"/>
    <cellStyle name="Normal 2" xfId="1" xr:uid="{7804CF26-4501-4CF7-83FE-B5189816881A}"/>
    <cellStyle name="Normal 2 2" xfId="2" xr:uid="{3F4CB9E7-60E5-4D5D-9827-43DDDB605E89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B10B2-306C-490B-A94A-22662A4546DE}">
  <dimension ref="A1:F138"/>
  <sheetViews>
    <sheetView tabSelected="1" topLeftCell="A87" workbookViewId="0">
      <selection activeCell="E126" sqref="E126"/>
    </sheetView>
  </sheetViews>
  <sheetFormatPr defaultRowHeight="12.5" x14ac:dyDescent="0.25"/>
  <cols>
    <col min="1" max="16384" width="8.7265625" style="2"/>
  </cols>
  <sheetData>
    <row r="1" spans="1:5" ht="14.5" x14ac:dyDescent="0.35">
      <c r="A1" t="s">
        <v>0</v>
      </c>
      <c r="B1" t="s">
        <v>25</v>
      </c>
      <c r="C1" t="s">
        <v>26</v>
      </c>
      <c r="D1" t="s">
        <v>27</v>
      </c>
      <c r="E1" t="s">
        <v>24</v>
      </c>
    </row>
    <row r="2" spans="1:5" x14ac:dyDescent="0.25">
      <c r="A2" s="2">
        <v>1901</v>
      </c>
      <c r="B2" s="2">
        <v>7.2364919678031381E-2</v>
      </c>
      <c r="C2" s="2">
        <v>9.5635136678573485E-2</v>
      </c>
      <c r="D2" s="2">
        <v>6.0161448356349512E-4</v>
      </c>
      <c r="E2" s="2">
        <v>1.0823562570462224E-2</v>
      </c>
    </row>
    <row r="3" spans="1:5" x14ac:dyDescent="0.25">
      <c r="A3" s="2">
        <v>1902</v>
      </c>
      <c r="B3" s="2">
        <v>-8.5715204057908778E-2</v>
      </c>
      <c r="C3" s="2">
        <v>-5.3748763526695775E-2</v>
      </c>
      <c r="D3" s="2">
        <v>-0.31423256315154391</v>
      </c>
      <c r="E3" s="2">
        <v>9.7200956937799014E-3</v>
      </c>
    </row>
    <row r="4" spans="1:5" x14ac:dyDescent="0.25">
      <c r="A4" s="2">
        <v>1903</v>
      </c>
      <c r="B4" s="2">
        <v>9.6343955556795535E-2</v>
      </c>
      <c r="C4" s="2">
        <v>5.8848183148057842E-2</v>
      </c>
      <c r="D4" s="2">
        <v>0.16078342266031057</v>
      </c>
      <c r="E4" s="2">
        <v>1.8819795589026342E-2</v>
      </c>
    </row>
    <row r="5" spans="1:5" x14ac:dyDescent="0.25">
      <c r="A5" s="2">
        <v>1904</v>
      </c>
      <c r="B5" s="2">
        <v>6.6599203896395842E-3</v>
      </c>
      <c r="C5" s="2">
        <v>-6.7780389455189827E-3</v>
      </c>
      <c r="D5" s="2">
        <v>0.17451377658929471</v>
      </c>
      <c r="E5" s="2">
        <v>1.6366557734204788E-2</v>
      </c>
    </row>
    <row r="6" spans="1:5" x14ac:dyDescent="0.25">
      <c r="A6" s="2">
        <v>1905</v>
      </c>
      <c r="B6" s="2">
        <v>8.8934969918299078E-2</v>
      </c>
      <c r="C6" s="2">
        <v>0.10224400416843071</v>
      </c>
      <c r="D6" s="2">
        <v>0.34178367564642476</v>
      </c>
      <c r="E6" s="2">
        <v>2.2661680598328186E-2</v>
      </c>
    </row>
    <row r="7" spans="1:5" x14ac:dyDescent="0.25">
      <c r="A7" s="2">
        <v>1906</v>
      </c>
      <c r="B7" s="2">
        <v>-2.2413377709925797E-2</v>
      </c>
      <c r="C7" s="2">
        <v>-7.8328893315371406E-2</v>
      </c>
      <c r="D7" s="2">
        <v>0.11840844817727592</v>
      </c>
      <c r="E7" s="2">
        <v>7.0911141181777227E-3</v>
      </c>
    </row>
    <row r="8" spans="1:5" x14ac:dyDescent="0.25">
      <c r="A8" s="2">
        <v>1907</v>
      </c>
      <c r="B8" s="2">
        <v>4.6753106401307587E-2</v>
      </c>
      <c r="C8" s="2">
        <v>2.5698431039276937E-2</v>
      </c>
      <c r="D8" s="2">
        <v>0.22624580699478458</v>
      </c>
      <c r="E8" s="2">
        <v>8.9961636828644487E-3</v>
      </c>
    </row>
    <row r="9" spans="1:5" x14ac:dyDescent="0.25">
      <c r="A9" s="2">
        <v>1908</v>
      </c>
      <c r="B9" s="2">
        <v>-1.2500554693389176E-2</v>
      </c>
      <c r="C9" s="2">
        <v>-4.4875997017464808E-2</v>
      </c>
      <c r="D9" s="2">
        <v>-5.3279481670920337E-4</v>
      </c>
      <c r="E9" s="2">
        <v>3.0968023255813947E-2</v>
      </c>
    </row>
    <row r="10" spans="1:5" x14ac:dyDescent="0.25">
      <c r="A10" s="2">
        <v>1909</v>
      </c>
      <c r="B10" s="2">
        <v>1.8355236064480529E-2</v>
      </c>
      <c r="C10" s="2">
        <v>6.587144593986638E-2</v>
      </c>
      <c r="D10" s="2">
        <v>-6.0230637343061444E-2</v>
      </c>
      <c r="E10" s="2">
        <v>2.3195232690124856E-2</v>
      </c>
    </row>
    <row r="11" spans="1:5" x14ac:dyDescent="0.25">
      <c r="A11" s="2">
        <v>1910</v>
      </c>
      <c r="B11" s="2">
        <v>-1.9726523704424181E-3</v>
      </c>
      <c r="C11" s="2">
        <v>-4.1037715913296857E-2</v>
      </c>
      <c r="D11" s="2">
        <v>9.0511985427914943E-2</v>
      </c>
      <c r="E11" s="2">
        <v>2.8334516129032251E-2</v>
      </c>
    </row>
    <row r="12" spans="1:5" x14ac:dyDescent="0.25">
      <c r="A12" s="2">
        <v>1911</v>
      </c>
      <c r="B12" s="2">
        <v>-4.0914821999083806E-2</v>
      </c>
      <c r="C12" s="2">
        <v>-8.6169598323926344E-2</v>
      </c>
      <c r="D12" s="2">
        <v>0.13459731382691209</v>
      </c>
      <c r="E12" s="2">
        <v>3.5358259270609864E-2</v>
      </c>
    </row>
    <row r="13" spans="1:5" x14ac:dyDescent="0.25">
      <c r="A13" s="2">
        <v>1912</v>
      </c>
      <c r="B13" s="2">
        <v>-8.3600613145153879E-3</v>
      </c>
      <c r="C13" s="2">
        <v>-3.3422922002150468E-2</v>
      </c>
      <c r="D13" s="2">
        <v>5.5563041771883759E-2</v>
      </c>
      <c r="E13" s="2">
        <v>3.0954585152838426E-2</v>
      </c>
    </row>
    <row r="14" spans="1:5" x14ac:dyDescent="0.25">
      <c r="A14" s="2">
        <v>1913</v>
      </c>
      <c r="B14" s="2">
        <v>-6.2197939038064032E-2</v>
      </c>
      <c r="C14" s="2">
        <v>-2.758416785510498E-2</v>
      </c>
      <c r="D14" s="2">
        <v>-0.1956517370941675</v>
      </c>
      <c r="E14" s="2">
        <v>2.955128559579762E-2</v>
      </c>
    </row>
    <row r="15" spans="1:5" x14ac:dyDescent="0.25">
      <c r="A15" s="2">
        <v>1914</v>
      </c>
      <c r="B15" s="2">
        <v>1.7262387111895983E-3</v>
      </c>
      <c r="C15" s="2">
        <v>7.0734758337779979E-2</v>
      </c>
      <c r="D15" s="2">
        <v>-0.67357980420748587</v>
      </c>
      <c r="E15" s="2">
        <v>1.6745468873128447E-2</v>
      </c>
    </row>
    <row r="16" spans="1:5" x14ac:dyDescent="0.25">
      <c r="A16" s="2">
        <v>1915</v>
      </c>
      <c r="B16" s="2">
        <v>-1.4712530767992948E-2</v>
      </c>
      <c r="C16" s="2">
        <v>-5.8661132455118725E-2</v>
      </c>
      <c r="D16" s="2">
        <v>-0.64637462767725751</v>
      </c>
      <c r="E16" s="2">
        <v>5.351546906187625E-2</v>
      </c>
    </row>
    <row r="17" spans="1:5" x14ac:dyDescent="0.25">
      <c r="A17" s="2">
        <v>1916</v>
      </c>
      <c r="B17" s="2">
        <v>7.4261443337777955E-2</v>
      </c>
      <c r="C17" s="2">
        <v>-0.1137763291139624</v>
      </c>
      <c r="D17" s="2">
        <v>0.18898168946361582</v>
      </c>
      <c r="E17" s="2">
        <v>0.19770561744489212</v>
      </c>
    </row>
    <row r="18" spans="1:5" x14ac:dyDescent="0.25">
      <c r="A18" s="2">
        <v>1917</v>
      </c>
      <c r="B18" s="2">
        <v>4.1921129161220261E-2</v>
      </c>
      <c r="C18" s="2">
        <v>0.36071352315520278</v>
      </c>
      <c r="D18" s="2">
        <v>-5.2367078147411816E-2</v>
      </c>
      <c r="E18" s="2">
        <v>2.6186177397568657E-2</v>
      </c>
    </row>
    <row r="19" spans="1:5" x14ac:dyDescent="0.25">
      <c r="A19" s="2">
        <v>1918</v>
      </c>
      <c r="B19" s="2">
        <v>3.8233546656074147E-2</v>
      </c>
      <c r="C19" s="2">
        <v>4.8716601342211785E-2</v>
      </c>
      <c r="D19" s="2">
        <v>-0.12230453042773942</v>
      </c>
      <c r="E19" s="2">
        <v>2.1250855431993159E-2</v>
      </c>
    </row>
    <row r="20" spans="1:5" x14ac:dyDescent="0.25">
      <c r="A20" s="2">
        <v>1919</v>
      </c>
      <c r="B20" s="2">
        <v>3.9099979545570651E-2</v>
      </c>
      <c r="C20" s="2">
        <v>-7.5501177223542548E-3</v>
      </c>
      <c r="D20" s="2">
        <v>0.54091414556324269</v>
      </c>
      <c r="E20" s="2">
        <v>3.185940674522552E-2</v>
      </c>
    </row>
    <row r="21" spans="1:5" x14ac:dyDescent="0.25">
      <c r="A21" s="2">
        <v>1920</v>
      </c>
      <c r="B21" s="2">
        <v>6.1618818501973482E-2</v>
      </c>
      <c r="C21" s="2">
        <v>2.27906837382017E-2</v>
      </c>
      <c r="D21" s="2">
        <v>0.31186771658084123</v>
      </c>
      <c r="E21" s="2">
        <v>0.10775337707448858</v>
      </c>
    </row>
    <row r="22" spans="1:5" x14ac:dyDescent="0.25">
      <c r="A22" s="2">
        <v>1921</v>
      </c>
      <c r="B22" s="2">
        <v>-3.5889268142064168E-3</v>
      </c>
      <c r="C22" s="2">
        <v>7.4846881491291484E-2</v>
      </c>
      <c r="D22" s="2">
        <v>1.37386252792282E-3</v>
      </c>
      <c r="E22" s="2">
        <v>5.067864344637947E-2</v>
      </c>
    </row>
    <row r="23" spans="1:5" x14ac:dyDescent="0.25">
      <c r="A23" s="2">
        <v>1922</v>
      </c>
      <c r="B23" s="2">
        <v>7.1730053840259878E-3</v>
      </c>
      <c r="C23" s="2">
        <v>-4.6909343987215912E-2</v>
      </c>
      <c r="D23" s="2">
        <v>-0.12212408310170841</v>
      </c>
      <c r="E23" s="2">
        <v>7.2978213507625248E-2</v>
      </c>
    </row>
    <row r="24" spans="1:5" x14ac:dyDescent="0.25">
      <c r="A24" s="2">
        <v>1923</v>
      </c>
      <c r="B24" s="2">
        <v>1.8058863833374517E-2</v>
      </c>
      <c r="C24" s="2">
        <v>9.6158051182659854E-3</v>
      </c>
      <c r="D24" s="2">
        <v>0.17180704818327325</v>
      </c>
      <c r="E24" s="2">
        <v>5.053450339050658E-2</v>
      </c>
    </row>
    <row r="25" spans="1:5" x14ac:dyDescent="0.25">
      <c r="A25" s="2">
        <v>1924</v>
      </c>
      <c r="B25" s="2">
        <v>-3.2780801737008147E-2</v>
      </c>
      <c r="C25" s="2">
        <v>-8.7940247132293869E-2</v>
      </c>
      <c r="D25" s="2">
        <v>0.15696082319295268</v>
      </c>
      <c r="E25" s="2">
        <v>6.3049428016404063E-2</v>
      </c>
    </row>
    <row r="26" spans="1:5" x14ac:dyDescent="0.25">
      <c r="A26" s="2">
        <v>1925</v>
      </c>
      <c r="B26" s="2">
        <v>4.482800425620237E-2</v>
      </c>
      <c r="C26" s="2">
        <v>3.2692475945945265E-2</v>
      </c>
      <c r="D26" s="2">
        <v>0.236925133885032</v>
      </c>
      <c r="E26" s="2">
        <v>5.536781828593243E-2</v>
      </c>
    </row>
    <row r="27" spans="1:5" x14ac:dyDescent="0.25">
      <c r="A27" s="2">
        <v>1926</v>
      </c>
      <c r="B27" s="2">
        <v>4.295869584529699E-2</v>
      </c>
      <c r="C27" s="2">
        <v>7.0496941253475942E-2</v>
      </c>
      <c r="D27" s="2">
        <v>-0.1642368584961178</v>
      </c>
      <c r="E27" s="2">
        <v>5.6774547449259465E-2</v>
      </c>
    </row>
    <row r="28" spans="1:5" x14ac:dyDescent="0.25">
      <c r="A28" s="2">
        <v>1927</v>
      </c>
      <c r="B28" s="2">
        <v>-6.1964896623670551E-2</v>
      </c>
      <c r="C28" s="2">
        <v>-5.7023070469480519E-2</v>
      </c>
      <c r="D28" s="2">
        <v>-0.12258951844010557</v>
      </c>
      <c r="E28" s="2">
        <v>5.7601764587928601E-2</v>
      </c>
    </row>
    <row r="29" spans="1:5" x14ac:dyDescent="0.25">
      <c r="A29" s="2">
        <v>1928</v>
      </c>
      <c r="B29" s="2">
        <v>-9.9475476698360765E-3</v>
      </c>
      <c r="C29" s="2">
        <v>1.7993060560893781E-2</v>
      </c>
      <c r="D29" s="2">
        <v>8.2056470377058766E-3</v>
      </c>
      <c r="E29" s="2">
        <v>4.6756476683937828E-2</v>
      </c>
    </row>
    <row r="30" spans="1:5" x14ac:dyDescent="0.25">
      <c r="A30" s="2">
        <v>1929</v>
      </c>
      <c r="B30" s="2">
        <v>-5.6337472878462247E-2</v>
      </c>
      <c r="C30" s="2">
        <v>-7.5398803887400057E-2</v>
      </c>
      <c r="D30" s="2">
        <v>8.7327585460866164E-2</v>
      </c>
      <c r="E30" s="2">
        <v>4.1446020974706961E-2</v>
      </c>
    </row>
    <row r="31" spans="1:5" x14ac:dyDescent="0.25">
      <c r="A31" s="2">
        <v>1930</v>
      </c>
      <c r="B31" s="2">
        <v>-8.2103686044310287E-2</v>
      </c>
      <c r="C31" s="2">
        <v>-5.0897049211770629E-2</v>
      </c>
      <c r="D31" s="2">
        <v>-0.23001053229200163</v>
      </c>
      <c r="E31" s="2">
        <v>2.1844901456726649E-2</v>
      </c>
    </row>
    <row r="32" spans="1:5" x14ac:dyDescent="0.25">
      <c r="A32" s="2">
        <v>1931</v>
      </c>
      <c r="B32" s="2">
        <v>1.5681739264604477E-2</v>
      </c>
      <c r="C32" s="2">
        <v>-4.8233616790607226E-2</v>
      </c>
      <c r="D32" s="2">
        <v>-0.39511103195134745</v>
      </c>
      <c r="E32" s="2">
        <v>3.4402560455192036E-2</v>
      </c>
    </row>
    <row r="33" spans="1:5" x14ac:dyDescent="0.25">
      <c r="A33" s="2">
        <v>1932</v>
      </c>
      <c r="B33" s="2">
        <v>-0.18211712501148192</v>
      </c>
      <c r="C33" s="2">
        <v>-0.15967398857651682</v>
      </c>
      <c r="D33" s="2">
        <v>-0.51124460563865526</v>
      </c>
      <c r="E33" s="2">
        <v>3.8295071740486596E-2</v>
      </c>
    </row>
    <row r="34" spans="1:5" x14ac:dyDescent="0.25">
      <c r="A34" s="2">
        <v>1933</v>
      </c>
      <c r="B34" s="2">
        <v>9.1342214755683049E-2</v>
      </c>
      <c r="C34" s="2">
        <v>0.12521562641956541</v>
      </c>
      <c r="D34" s="2">
        <v>0.38954778504427034</v>
      </c>
      <c r="E34" s="2">
        <v>3.2380750925436269E-2</v>
      </c>
    </row>
    <row r="35" spans="1:5" x14ac:dyDescent="0.25">
      <c r="A35" s="2">
        <v>1934</v>
      </c>
      <c r="B35" s="2">
        <v>4.8931185613528161E-2</v>
      </c>
      <c r="C35" s="2">
        <v>2.8790581031686191E-2</v>
      </c>
      <c r="D35" s="2">
        <v>0.28618952894994276</v>
      </c>
      <c r="E35" s="2">
        <v>7.4584437484943408E-2</v>
      </c>
    </row>
    <row r="36" spans="1:5" x14ac:dyDescent="0.25">
      <c r="A36" s="2">
        <v>1935</v>
      </c>
      <c r="B36" s="2">
        <v>5.5436215658522858E-2</v>
      </c>
      <c r="C36" s="2">
        <v>4.1186117547122869E-3</v>
      </c>
      <c r="D36" s="2">
        <v>0.19514147029805795</v>
      </c>
      <c r="E36" s="2">
        <v>7.5806167400881058E-2</v>
      </c>
    </row>
    <row r="37" spans="1:5" x14ac:dyDescent="0.25">
      <c r="A37" s="2">
        <v>1936</v>
      </c>
      <c r="B37" s="2">
        <v>6.0633979052676423E-2</v>
      </c>
      <c r="C37" s="2">
        <v>9.7438121982296177E-2</v>
      </c>
      <c r="D37" s="2">
        <v>2.2501109357232596E-2</v>
      </c>
      <c r="E37" s="2">
        <v>5.8249158249158259E-2</v>
      </c>
    </row>
    <row r="38" spans="1:5" x14ac:dyDescent="0.25">
      <c r="A38" s="2">
        <v>1937</v>
      </c>
      <c r="B38" s="2">
        <v>1.5644886850253226E-2</v>
      </c>
      <c r="C38" s="2">
        <v>7.5506719055500326E-3</v>
      </c>
      <c r="D38" s="2">
        <v>0.27465115932536777</v>
      </c>
      <c r="E38" s="2">
        <v>4.0976470588235302E-2</v>
      </c>
    </row>
    <row r="39" spans="1:5" x14ac:dyDescent="0.25">
      <c r="A39" s="2">
        <v>1938</v>
      </c>
      <c r="B39" s="2">
        <v>-1.0980487761376168E-3</v>
      </c>
      <c r="C39" s="2">
        <v>5.7134369148083675E-2</v>
      </c>
      <c r="D39" s="2">
        <v>-0.6291386877345031</v>
      </c>
      <c r="E39" s="2">
        <v>4.7242411756626836E-2</v>
      </c>
    </row>
    <row r="40" spans="1:5" x14ac:dyDescent="0.25">
      <c r="A40" s="2">
        <v>1939</v>
      </c>
      <c r="B40" s="2">
        <v>3.5793605878829293E-2</v>
      </c>
      <c r="C40" s="2">
        <v>3.588974806906764E-2</v>
      </c>
      <c r="D40" s="2">
        <v>0.24140792333568167</v>
      </c>
      <c r="E40" s="2">
        <v>5.8487090558766858E-2</v>
      </c>
    </row>
    <row r="41" spans="1:5" x14ac:dyDescent="0.25">
      <c r="A41" s="2">
        <v>1940</v>
      </c>
      <c r="B41" s="2">
        <v>-3.4426426064877447E-3</v>
      </c>
      <c r="C41" s="2">
        <v>-1.95699072191724E-2</v>
      </c>
      <c r="D41" s="2">
        <v>0.2489499528947639</v>
      </c>
      <c r="E41" s="2">
        <v>5.3253121590495812E-2</v>
      </c>
    </row>
    <row r="42" spans="1:5" x14ac:dyDescent="0.25">
      <c r="A42" s="2">
        <v>1941</v>
      </c>
      <c r="B42" s="2">
        <v>6.7488437915228072E-2</v>
      </c>
      <c r="C42" s="2">
        <v>0.10174012746102878</v>
      </c>
      <c r="D42" s="2">
        <v>0.17371065117053563</v>
      </c>
      <c r="E42" s="2">
        <v>2.3052318024263427E-2</v>
      </c>
    </row>
    <row r="43" spans="1:5" x14ac:dyDescent="0.25">
      <c r="A43" s="2">
        <v>1942</v>
      </c>
      <c r="B43" s="2">
        <v>2.8169949294154506E-2</v>
      </c>
      <c r="C43" s="2">
        <v>7.8043904292020017E-3</v>
      </c>
      <c r="D43" s="2">
        <v>-0.16938330209529884</v>
      </c>
      <c r="E43" s="2">
        <v>4.5637861623443507E-2</v>
      </c>
    </row>
    <row r="44" spans="1:5" x14ac:dyDescent="0.25">
      <c r="A44" s="2">
        <v>1943</v>
      </c>
      <c r="B44" s="2">
        <v>9.4252582095175619E-3</v>
      </c>
      <c r="C44" s="2">
        <v>-2.9227925567489876E-3</v>
      </c>
      <c r="D44" s="2">
        <v>-2.6636341582534473E-2</v>
      </c>
      <c r="E44" s="2">
        <v>7.3785500575374002E-2</v>
      </c>
    </row>
    <row r="45" spans="1:5" x14ac:dyDescent="0.25">
      <c r="A45" s="2">
        <v>1944</v>
      </c>
      <c r="B45" s="2">
        <v>5.2689444516973882E-2</v>
      </c>
      <c r="C45" s="2">
        <v>7.8942475164023751E-2</v>
      </c>
      <c r="D45" s="2">
        <v>0.20351233425155779</v>
      </c>
      <c r="E45" s="2">
        <v>3.1329822881761608E-2</v>
      </c>
    </row>
    <row r="46" spans="1:5" x14ac:dyDescent="0.25">
      <c r="A46" s="2">
        <v>1945</v>
      </c>
      <c r="B46" s="2">
        <v>3.8365044256760683E-3</v>
      </c>
      <c r="C46" s="2">
        <v>-3.8335162937207734E-2</v>
      </c>
      <c r="D46" s="2">
        <v>0.33578725632804296</v>
      </c>
      <c r="E46" s="2">
        <v>3.0295244578430421E-2</v>
      </c>
    </row>
    <row r="47" spans="1:5" x14ac:dyDescent="0.25">
      <c r="A47" s="2">
        <v>1946</v>
      </c>
      <c r="B47" s="2">
        <v>3.7469100413306311E-2</v>
      </c>
      <c r="C47" s="2">
        <v>4.0477422784920947E-2</v>
      </c>
      <c r="D47" s="2">
        <v>0.26121669886155785</v>
      </c>
      <c r="E47" s="2">
        <v>-5.307196562835661E-3</v>
      </c>
    </row>
    <row r="48" spans="1:5" x14ac:dyDescent="0.25">
      <c r="A48" s="2">
        <v>1947</v>
      </c>
      <c r="B48" s="2">
        <v>6.8810170610271726E-3</v>
      </c>
      <c r="C48" s="2">
        <v>-2.6065079272571623E-2</v>
      </c>
      <c r="D48" s="2">
        <v>9.2482382738391378E-2</v>
      </c>
      <c r="E48" s="2">
        <v>-1.0026109660574377E-3</v>
      </c>
    </row>
    <row r="49" spans="1:5" x14ac:dyDescent="0.25">
      <c r="A49" s="2">
        <v>1948</v>
      </c>
      <c r="B49" s="2">
        <v>1.3558683306685193E-2</v>
      </c>
      <c r="C49" s="2">
        <v>-2.0767967754330208E-2</v>
      </c>
      <c r="D49" s="2">
        <v>-8.0532727303510354E-2</v>
      </c>
      <c r="E49" s="2">
        <v>1.9870396664753334E-2</v>
      </c>
    </row>
    <row r="50" spans="1:5" x14ac:dyDescent="0.25">
      <c r="A50" s="2">
        <v>1949</v>
      </c>
      <c r="B50" s="2">
        <v>2.6892817430598459E-2</v>
      </c>
      <c r="C50" s="2">
        <v>7.2197954526966868E-3</v>
      </c>
      <c r="D50" s="2">
        <v>-0.11906979542173257</v>
      </c>
      <c r="E50" s="2">
        <v>4.3109737609329457E-2</v>
      </c>
    </row>
    <row r="51" spans="1:5" x14ac:dyDescent="0.25">
      <c r="A51" s="2">
        <v>1950</v>
      </c>
      <c r="B51" s="2">
        <v>6.8945302366028915E-2</v>
      </c>
      <c r="C51" s="2">
        <v>6.0876244409544089E-2</v>
      </c>
      <c r="D51" s="2">
        <v>0.11305996734391832</v>
      </c>
      <c r="E51" s="2">
        <v>-1.276645399995258E-2</v>
      </c>
    </row>
    <row r="52" spans="1:5" x14ac:dyDescent="0.25">
      <c r="A52" s="2">
        <v>1951</v>
      </c>
      <c r="B52" s="2">
        <v>4.5499802828159019E-2</v>
      </c>
      <c r="C52" s="2">
        <v>8.929293909489644E-2</v>
      </c>
      <c r="D52" s="2">
        <v>0.21047693570882897</v>
      </c>
      <c r="E52" s="2">
        <v>-3.6699862068965527E-2</v>
      </c>
    </row>
    <row r="53" spans="1:5" x14ac:dyDescent="0.25">
      <c r="A53" s="2">
        <v>1952</v>
      </c>
      <c r="B53" s="2">
        <v>8.958724530530926E-3</v>
      </c>
      <c r="C53" s="2">
        <v>-2.0897231582223785E-2</v>
      </c>
      <c r="D53" s="2">
        <v>1.5796358008135281E-2</v>
      </c>
      <c r="E53" s="2">
        <v>-2.5765628842654081E-2</v>
      </c>
    </row>
    <row r="54" spans="1:5" x14ac:dyDescent="0.25">
      <c r="A54" s="2">
        <v>1953</v>
      </c>
      <c r="B54" s="2">
        <v>-2.8423072632525415E-2</v>
      </c>
      <c r="C54" s="2">
        <v>-1.665368189703198E-2</v>
      </c>
      <c r="D54" s="2">
        <v>-0.11807072315022293</v>
      </c>
      <c r="E54" s="2">
        <v>-3.5296188843465644E-2</v>
      </c>
    </row>
    <row r="55" spans="1:5" x14ac:dyDescent="0.25">
      <c r="A55" s="2">
        <v>1954</v>
      </c>
      <c r="B55" s="2">
        <v>6.6904345384612984E-2</v>
      </c>
      <c r="C55" s="2">
        <v>-1.3415515710502035E-4</v>
      </c>
      <c r="D55" s="2">
        <v>5.125457371748543E-2</v>
      </c>
      <c r="E55" s="2">
        <v>-2.5840524237178118E-2</v>
      </c>
    </row>
    <row r="56" spans="1:5" x14ac:dyDescent="0.25">
      <c r="A56" s="2">
        <v>1955</v>
      </c>
      <c r="B56" s="2">
        <v>5.2792331549355254E-2</v>
      </c>
      <c r="C56" s="2">
        <v>8.2367208956229288E-2</v>
      </c>
      <c r="D56" s="2">
        <v>9.721666266453699E-2</v>
      </c>
      <c r="E56" s="2">
        <v>-2.012480428192287E-2</v>
      </c>
    </row>
    <row r="57" spans="1:5" x14ac:dyDescent="0.25">
      <c r="A57" s="2">
        <v>1956</v>
      </c>
      <c r="B57" s="2">
        <v>3.6890881203491155E-2</v>
      </c>
      <c r="C57" s="2">
        <v>8.5886384172131347E-2</v>
      </c>
      <c r="D57" s="2">
        <v>0.13400992493184183</v>
      </c>
      <c r="E57" s="2">
        <v>-3.2086630392537875E-2</v>
      </c>
    </row>
    <row r="58" spans="1:5" x14ac:dyDescent="0.25">
      <c r="A58" s="2">
        <v>1957</v>
      </c>
      <c r="B58" s="2">
        <v>4.3993833225211443E-2</v>
      </c>
      <c r="C58" s="2">
        <v>2.7120121171688272E-2</v>
      </c>
      <c r="D58" s="2">
        <v>5.1631622673328881E-2</v>
      </c>
      <c r="E58" s="2">
        <v>-4.7453251104004876E-2</v>
      </c>
    </row>
    <row r="59" spans="1:5" x14ac:dyDescent="0.25">
      <c r="A59" s="2">
        <v>1958</v>
      </c>
      <c r="B59" s="2">
        <v>2.217021660278462E-2</v>
      </c>
      <c r="C59" s="2">
        <v>3.0369160814630813E-2</v>
      </c>
      <c r="D59" s="2">
        <v>-8.3794346189083102E-2</v>
      </c>
      <c r="E59" s="2">
        <v>-3.9891335621912515E-2</v>
      </c>
    </row>
    <row r="60" spans="1:5" x14ac:dyDescent="0.25">
      <c r="A60" s="2">
        <v>1959</v>
      </c>
      <c r="B60" s="2">
        <v>-8.791650905579651E-4</v>
      </c>
      <c r="C60" s="2">
        <v>-2.2957668149503618E-2</v>
      </c>
      <c r="D60" s="2">
        <v>-2.9689003162809868E-2</v>
      </c>
      <c r="E60" s="2">
        <v>-2.5162418662802263E-2</v>
      </c>
    </row>
    <row r="61" spans="1:5" x14ac:dyDescent="0.25">
      <c r="A61" s="2">
        <v>1960</v>
      </c>
      <c r="B61" s="2">
        <v>4.9152938749073893E-2</v>
      </c>
      <c r="C61" s="2">
        <v>2.3426333996070525E-2</v>
      </c>
      <c r="D61" s="2">
        <v>0.11648605881766105</v>
      </c>
      <c r="E61" s="2">
        <v>-3.501357519896308E-2</v>
      </c>
    </row>
    <row r="62" spans="1:5" x14ac:dyDescent="0.25">
      <c r="A62" s="2">
        <v>1961</v>
      </c>
      <c r="B62" s="2">
        <v>1.7650894506292758E-2</v>
      </c>
      <c r="C62" s="2">
        <v>6.1586157348751946E-3</v>
      </c>
      <c r="D62" s="2">
        <v>-2.2686721220282591E-2</v>
      </c>
      <c r="E62" s="2">
        <v>-2.4160099517421312E-2</v>
      </c>
    </row>
    <row r="63" spans="1:5" x14ac:dyDescent="0.25">
      <c r="A63" s="2">
        <v>1962</v>
      </c>
      <c r="B63" s="2">
        <v>1.530361941308378E-2</v>
      </c>
      <c r="C63" s="2">
        <v>1.2545703391299234E-2</v>
      </c>
      <c r="D63" s="2">
        <v>2.2541286713314346E-2</v>
      </c>
      <c r="E63" s="2">
        <v>-1.581469742639776E-2</v>
      </c>
    </row>
    <row r="64" spans="1:5" x14ac:dyDescent="0.25">
      <c r="A64" s="2">
        <v>1963</v>
      </c>
      <c r="B64" s="2">
        <v>4.7372060664818694E-2</v>
      </c>
      <c r="C64" s="2">
        <v>3.3635227769766463E-2</v>
      </c>
      <c r="D64" s="2">
        <v>5.3363690333085634E-2</v>
      </c>
      <c r="E64" s="2">
        <v>-1.775430868661999E-2</v>
      </c>
    </row>
    <row r="65" spans="1:5" x14ac:dyDescent="0.25">
      <c r="A65" s="2">
        <v>1964</v>
      </c>
      <c r="B65" s="2">
        <v>8.1848481952779384E-2</v>
      </c>
      <c r="C65" s="2">
        <v>7.3709515641449563E-2</v>
      </c>
      <c r="D65" s="2">
        <v>0.18289864610948348</v>
      </c>
      <c r="E65" s="2">
        <v>-2.3723272002965364E-2</v>
      </c>
    </row>
    <row r="66" spans="1:5" x14ac:dyDescent="0.25">
      <c r="A66" s="2">
        <v>1965</v>
      </c>
      <c r="B66" s="2">
        <v>3.234040072494837E-2</v>
      </c>
      <c r="C66" s="2">
        <v>1.5183647509340759E-2</v>
      </c>
      <c r="D66" s="2">
        <v>-2.6598278081628735E-2</v>
      </c>
      <c r="E66" s="2">
        <v>-2.023284720664123E-2</v>
      </c>
    </row>
    <row r="67" spans="1:5" x14ac:dyDescent="0.25">
      <c r="A67" s="2">
        <v>1966</v>
      </c>
      <c r="B67" s="2">
        <v>3.6449786604030976E-2</v>
      </c>
      <c r="C67" s="2">
        <v>1.6673709751092503E-2</v>
      </c>
      <c r="D67" s="2">
        <v>5.2922752113999216E-2</v>
      </c>
      <c r="E67" s="2">
        <v>-1.8159494071252637E-2</v>
      </c>
    </row>
    <row r="68" spans="1:5" x14ac:dyDescent="0.25">
      <c r="A68" s="2">
        <v>1967</v>
      </c>
      <c r="B68" s="2">
        <v>2.9961739692848433E-2</v>
      </c>
      <c r="C68" s="2">
        <v>3.3671054633305886E-2</v>
      </c>
      <c r="D68" s="2">
        <v>0.12193730052928275</v>
      </c>
      <c r="E68" s="2">
        <v>-2.4359390816091064E-2</v>
      </c>
    </row>
    <row r="69" spans="1:5" x14ac:dyDescent="0.25">
      <c r="A69" s="2">
        <v>1968</v>
      </c>
      <c r="B69" s="2">
        <v>4.7824863024622299E-2</v>
      </c>
      <c r="C69" s="2">
        <v>3.4716349744998709E-2</v>
      </c>
      <c r="D69" s="2">
        <v>4.3189263685667889E-2</v>
      </c>
      <c r="E69" s="2">
        <v>-2.6110929866780784E-2</v>
      </c>
    </row>
    <row r="70" spans="1:5" x14ac:dyDescent="0.25">
      <c r="A70" s="2">
        <v>1969</v>
      </c>
      <c r="B70" s="2">
        <v>3.0313878106741132E-2</v>
      </c>
      <c r="C70" s="2">
        <v>3.1917257279644673E-2</v>
      </c>
      <c r="D70" s="2">
        <v>3.2891863551015366E-2</v>
      </c>
      <c r="E70" s="2">
        <v>-2.0314507938742472E-2</v>
      </c>
    </row>
    <row r="71" spans="1:5" x14ac:dyDescent="0.25">
      <c r="A71" s="2">
        <v>1970</v>
      </c>
      <c r="B71" s="2">
        <v>3.6062637633866856E-2</v>
      </c>
      <c r="C71" s="2">
        <v>3.4848318491517816E-2</v>
      </c>
      <c r="D71" s="2">
        <v>6.3489445654005827E-2</v>
      </c>
      <c r="E71" s="2">
        <v>-3.4042602375577075E-2</v>
      </c>
    </row>
    <row r="72" spans="1:5" x14ac:dyDescent="0.25">
      <c r="A72" s="2">
        <v>1971</v>
      </c>
      <c r="B72" s="2">
        <v>5.5635523342161264E-3</v>
      </c>
      <c r="C72" s="2">
        <v>1.1496837522155801E-2</v>
      </c>
      <c r="D72" s="2">
        <v>-9.8906689505627199E-2</v>
      </c>
      <c r="E72" s="2">
        <v>-2.6967598686560099E-2</v>
      </c>
    </row>
    <row r="73" spans="1:5" x14ac:dyDescent="0.25">
      <c r="A73" s="2">
        <v>1972</v>
      </c>
      <c r="B73" s="2">
        <v>4.8517261770050446E-2</v>
      </c>
      <c r="C73" s="2">
        <v>3.7435007649595065E-2</v>
      </c>
      <c r="D73" s="2">
        <v>0.10211601667349912</v>
      </c>
      <c r="E73" s="2">
        <v>-2.871520221275058E-2</v>
      </c>
    </row>
    <row r="74" spans="1:5" x14ac:dyDescent="0.25">
      <c r="A74" s="2">
        <v>1973</v>
      </c>
      <c r="B74" s="2">
        <v>4.6053315558822305E-2</v>
      </c>
      <c r="C74" s="2">
        <v>3.686310765189571E-2</v>
      </c>
      <c r="D74" s="2">
        <v>6.2781358529536924E-2</v>
      </c>
      <c r="E74" s="2">
        <v>-3.7885860432398166E-2</v>
      </c>
    </row>
    <row r="75" spans="1:5" x14ac:dyDescent="0.25">
      <c r="A75" s="2">
        <v>1974</v>
      </c>
      <c r="B75" s="2">
        <v>2.654749285156921E-2</v>
      </c>
      <c r="C75" s="2">
        <v>8.7002463760406101E-3</v>
      </c>
      <c r="D75" s="2">
        <v>5.6674867162358922E-2</v>
      </c>
      <c r="E75" s="2">
        <v>-5.1293087638531222E-2</v>
      </c>
    </row>
    <row r="76" spans="1:5" x14ac:dyDescent="0.25">
      <c r="A76" s="2">
        <v>1975</v>
      </c>
      <c r="B76" s="2">
        <v>2.6537390109746539E-2</v>
      </c>
      <c r="C76" s="2">
        <v>1.8112280559453353E-2</v>
      </c>
      <c r="D76" s="2">
        <v>0.10114825390092186</v>
      </c>
      <c r="E76" s="2">
        <v>-4.6206990591336761E-2</v>
      </c>
    </row>
    <row r="77" spans="1:5" x14ac:dyDescent="0.25">
      <c r="A77" s="2">
        <v>1976</v>
      </c>
      <c r="B77" s="2">
        <v>1.4741416054235401E-2</v>
      </c>
      <c r="C77" s="2">
        <v>8.1257345562733008E-3</v>
      </c>
      <c r="D77" s="2">
        <v>-3.1582610958587054E-3</v>
      </c>
      <c r="E77" s="2">
        <v>-3.1897120866424308E-2</v>
      </c>
    </row>
    <row r="78" spans="1:5" x14ac:dyDescent="0.25">
      <c r="A78" s="2">
        <v>1977</v>
      </c>
      <c r="B78" s="2">
        <v>5.7744492172835393E-3</v>
      </c>
      <c r="C78" s="2">
        <v>-5.6961707927705163E-4</v>
      </c>
      <c r="D78" s="2">
        <v>-6.2573600336955693E-2</v>
      </c>
      <c r="E78" s="2">
        <v>-1.6775883149124812E-2</v>
      </c>
    </row>
    <row r="79" spans="1:5" x14ac:dyDescent="0.25">
      <c r="A79" s="2">
        <v>1978</v>
      </c>
      <c r="B79" s="2">
        <v>6.0901331196426156E-2</v>
      </c>
      <c r="C79" s="2">
        <v>4.1454721572661057E-2</v>
      </c>
      <c r="D79" s="2">
        <v>0.13067422069725376</v>
      </c>
      <c r="E79" s="2">
        <v>-2.2156283183266179E-2</v>
      </c>
    </row>
    <row r="80" spans="1:5" x14ac:dyDescent="0.25">
      <c r="A80" s="2">
        <v>1979</v>
      </c>
      <c r="B80" s="2">
        <v>6.8462677886355294E-2</v>
      </c>
      <c r="C80" s="2">
        <v>6.0751555673165036E-2</v>
      </c>
      <c r="D80" s="2">
        <v>0.17420280823982948</v>
      </c>
      <c r="E80" s="2">
        <v>-2.3522812846574079E-2</v>
      </c>
    </row>
    <row r="81" spans="1:5" x14ac:dyDescent="0.25">
      <c r="A81" s="2">
        <v>1980</v>
      </c>
      <c r="B81" s="2">
        <v>6.4792805685680577E-2</v>
      </c>
      <c r="C81" s="2">
        <v>7.5104324770445707E-2</v>
      </c>
      <c r="D81" s="2">
        <v>0.21294775020660461</v>
      </c>
      <c r="E81" s="2">
        <v>-1.9864410065263797E-2</v>
      </c>
    </row>
    <row r="82" spans="1:5" x14ac:dyDescent="0.25">
      <c r="A82" s="2">
        <v>1981</v>
      </c>
      <c r="B82" s="2">
        <v>5.9430304670072154E-2</v>
      </c>
      <c r="C82" s="2">
        <v>4.8504920444987221E-2</v>
      </c>
      <c r="D82" s="2">
        <v>2.9153276966948027E-2</v>
      </c>
      <c r="E82" s="2">
        <v>-1.8848012370995027E-2</v>
      </c>
    </row>
    <row r="83" spans="1:5" x14ac:dyDescent="0.25">
      <c r="A83" s="2">
        <v>1982</v>
      </c>
      <c r="B83" s="2">
        <v>-2.8622549176883005E-2</v>
      </c>
      <c r="C83" s="2">
        <v>-4.8908407047478342E-2</v>
      </c>
      <c r="D83" s="2">
        <v>-0.16372742087051773</v>
      </c>
      <c r="E83" s="2">
        <v>5.4601142795825737E-2</v>
      </c>
    </row>
    <row r="84" spans="1:5" x14ac:dyDescent="0.25">
      <c r="A84" s="2">
        <v>1983</v>
      </c>
      <c r="B84" s="2">
        <v>-5.8708479260425328E-2</v>
      </c>
      <c r="C84" s="2">
        <v>-7.8767824333771941E-2</v>
      </c>
      <c r="D84" s="2">
        <v>-0.33058789561012425</v>
      </c>
      <c r="E84" s="2">
        <v>0.12754829736022585</v>
      </c>
    </row>
    <row r="85" spans="1:5" x14ac:dyDescent="0.25">
      <c r="A85" s="2">
        <v>1984</v>
      </c>
      <c r="B85" s="2">
        <v>1.2510778869487815E-2</v>
      </c>
      <c r="C85" s="2">
        <v>1.0989354937633422E-2</v>
      </c>
      <c r="D85" s="2">
        <v>3.7286820968924772E-2</v>
      </c>
      <c r="E85" s="2">
        <v>8.8192783784541498E-2</v>
      </c>
    </row>
    <row r="86" spans="1:5" x14ac:dyDescent="0.25">
      <c r="A86" s="2">
        <v>1985</v>
      </c>
      <c r="B86" s="2">
        <v>8.4465628769692103E-4</v>
      </c>
      <c r="C86" s="2">
        <v>1.1846560793089544E-2</v>
      </c>
      <c r="D86" s="2">
        <v>6.545269669951459E-2</v>
      </c>
      <c r="E86" s="2">
        <v>4.5509043237928898E-2</v>
      </c>
    </row>
    <row r="87" spans="1:5" x14ac:dyDescent="0.25">
      <c r="A87" s="2">
        <v>1986</v>
      </c>
      <c r="B87" s="2">
        <v>-5.2712926101150082E-2</v>
      </c>
      <c r="C87" s="2">
        <v>-4.7504328285303821E-2</v>
      </c>
      <c r="D87" s="2">
        <v>-3.258321414845744E-2</v>
      </c>
      <c r="E87" s="2">
        <v>3.8699058222523626E-2</v>
      </c>
    </row>
    <row r="88" spans="1:5" x14ac:dyDescent="0.25">
      <c r="A88" s="2">
        <v>1987</v>
      </c>
      <c r="B88" s="2">
        <v>-2.8969376151799509E-3</v>
      </c>
      <c r="C88" s="2">
        <v>-2.1697660960519727E-2</v>
      </c>
      <c r="D88" s="2">
        <v>-6.1288489948458924E-2</v>
      </c>
      <c r="E88" s="2">
        <v>6.1908455437552481E-2</v>
      </c>
    </row>
    <row r="89" spans="1:5" x14ac:dyDescent="0.25">
      <c r="A89" s="2">
        <v>1988</v>
      </c>
      <c r="B89" s="2">
        <v>-6.9181771287070148E-3</v>
      </c>
      <c r="C89" s="2">
        <v>-1.5909738232409154E-3</v>
      </c>
      <c r="D89" s="2">
        <v>5.249482575303599E-2</v>
      </c>
      <c r="E89" s="2">
        <v>1.5066131014513311E-2</v>
      </c>
    </row>
    <row r="90" spans="1:5" x14ac:dyDescent="0.25">
      <c r="A90" s="2">
        <v>1989</v>
      </c>
      <c r="B90" s="2">
        <v>2.1442684529439759E-2</v>
      </c>
      <c r="C90" s="2">
        <v>5.2071902840532758E-2</v>
      </c>
      <c r="D90" s="2">
        <v>-3.7428753215860588E-2</v>
      </c>
      <c r="E90" s="2">
        <v>1.9450414931330648E-3</v>
      </c>
    </row>
    <row r="91" spans="1:5" x14ac:dyDescent="0.25">
      <c r="A91" s="2">
        <v>1990</v>
      </c>
      <c r="B91" s="2">
        <v>3.2161903376379364E-2</v>
      </c>
      <c r="C91" s="2">
        <v>4.4218854211978353E-2</v>
      </c>
      <c r="D91" s="2">
        <v>6.0979265665569216E-2</v>
      </c>
      <c r="E91" s="2">
        <v>-3.5713404517666585E-3</v>
      </c>
    </row>
    <row r="92" spans="1:5" x14ac:dyDescent="0.25">
      <c r="A92" s="2">
        <v>1991</v>
      </c>
      <c r="B92" s="2">
        <v>2.304979588893552E-2</v>
      </c>
      <c r="C92" s="2">
        <v>2.7573807309496878E-2</v>
      </c>
      <c r="D92" s="2">
        <v>8.3272071713343276E-2</v>
      </c>
      <c r="E92" s="2">
        <v>-2.5054057254354049E-2</v>
      </c>
    </row>
    <row r="93" spans="1:5" x14ac:dyDescent="0.25">
      <c r="A93" s="2">
        <v>1992</v>
      </c>
      <c r="B93" s="2">
        <v>1.6683723120531013E-2</v>
      </c>
      <c r="C93" s="2">
        <v>2.7810838258139903E-2</v>
      </c>
      <c r="D93" s="2">
        <v>7.0672736906311151E-2</v>
      </c>
      <c r="E93" s="2">
        <v>-4.7658344092211029E-2</v>
      </c>
    </row>
    <row r="94" spans="1:5" x14ac:dyDescent="0.25">
      <c r="A94" s="2">
        <v>1993</v>
      </c>
      <c r="B94" s="2">
        <v>1.0663778452366657E-3</v>
      </c>
      <c r="C94" s="2">
        <v>-3.6972784945747961E-3</v>
      </c>
      <c r="D94" s="2">
        <v>-0.13710134090723525</v>
      </c>
      <c r="E94" s="2">
        <v>-3.3481449705460915E-2</v>
      </c>
    </row>
    <row r="95" spans="1:5" x14ac:dyDescent="0.25">
      <c r="A95" s="2">
        <v>1994</v>
      </c>
      <c r="B95" s="2">
        <v>2.6136004962318715E-2</v>
      </c>
      <c r="C95" s="2">
        <v>2.7335911309878114E-2</v>
      </c>
      <c r="D95" s="2">
        <v>6.5750374044687643E-2</v>
      </c>
      <c r="E95" s="2">
        <v>-4.3845020613196929E-2</v>
      </c>
    </row>
    <row r="96" spans="1:5" x14ac:dyDescent="0.25">
      <c r="A96" s="2">
        <v>1995</v>
      </c>
      <c r="B96" s="2">
        <v>-8.342412468538285E-2</v>
      </c>
      <c r="C96" s="2">
        <v>-0.11990869938491855</v>
      </c>
      <c r="D96" s="2">
        <v>-0.26398648404732405</v>
      </c>
      <c r="E96" s="2">
        <v>2.4727103905065651E-2</v>
      </c>
    </row>
    <row r="97" spans="1:5" x14ac:dyDescent="0.25">
      <c r="A97" s="2">
        <v>1996</v>
      </c>
      <c r="B97" s="2">
        <v>3.5131226463730236E-2</v>
      </c>
      <c r="C97" s="2">
        <v>6.5279366589514609E-3</v>
      </c>
      <c r="D97" s="2">
        <v>0.13595292126029657</v>
      </c>
      <c r="E97" s="2">
        <v>1.9619211750615616E-2</v>
      </c>
    </row>
    <row r="98" spans="1:5" x14ac:dyDescent="0.25">
      <c r="A98" s="2">
        <v>1997</v>
      </c>
      <c r="B98" s="2">
        <v>5.1749685225816577E-2</v>
      </c>
      <c r="C98" s="2">
        <v>4.8812659976968042E-2</v>
      </c>
      <c r="D98" s="2">
        <v>0.14076876687023798</v>
      </c>
      <c r="E98" s="2">
        <v>1.5538791110272186E-3</v>
      </c>
    </row>
    <row r="99" spans="1:5" x14ac:dyDescent="0.25">
      <c r="A99" s="2">
        <v>1998</v>
      </c>
      <c r="B99" s="2">
        <v>3.4363752427953642E-2</v>
      </c>
      <c r="C99" s="2">
        <v>3.9306621354186611E-2</v>
      </c>
      <c r="D99" s="2">
        <v>0.10373281447695826</v>
      </c>
      <c r="E99" s="2">
        <v>-1.8390823829496802E-2</v>
      </c>
    </row>
    <row r="100" spans="1:5" x14ac:dyDescent="0.25">
      <c r="A100" s="2">
        <v>1999</v>
      </c>
      <c r="B100" s="2">
        <v>2.4432525220683843E-2</v>
      </c>
      <c r="C100" s="2">
        <v>2.8632220691203969E-2</v>
      </c>
      <c r="D100" s="2">
        <v>3.7747034798983226E-2</v>
      </c>
      <c r="E100" s="2">
        <v>-1.1947604071233856E-2</v>
      </c>
    </row>
    <row r="101" spans="1:5" x14ac:dyDescent="0.25">
      <c r="A101" s="2">
        <v>2000</v>
      </c>
      <c r="B101" s="2">
        <v>5.042330717744381E-2</v>
      </c>
      <c r="C101" s="2">
        <v>6.5335742263370022E-2</v>
      </c>
      <c r="D101" s="2">
        <v>5.3724418404408336E-2</v>
      </c>
      <c r="E101" s="2">
        <v>-1.4332184502730544E-2</v>
      </c>
    </row>
    <row r="102" spans="1:5" x14ac:dyDescent="0.25">
      <c r="A102" s="2">
        <v>2001</v>
      </c>
      <c r="B102" s="2">
        <v>-1.2137560187915675E-2</v>
      </c>
      <c r="C102" s="2">
        <v>1.4171284865837741E-2</v>
      </c>
      <c r="D102" s="2">
        <v>-0.14691605785256368</v>
      </c>
      <c r="E102" s="2">
        <v>-1.5918841063855261E-2</v>
      </c>
    </row>
    <row r="103" spans="1:5" x14ac:dyDescent="0.25">
      <c r="A103" s="2">
        <v>2002</v>
      </c>
      <c r="B103" s="2">
        <v>-1.9195427349441019E-3</v>
      </c>
      <c r="C103" s="2">
        <v>5.6541845355075893E-3</v>
      </c>
      <c r="D103" s="2">
        <v>-1.1414455525106337E-2</v>
      </c>
      <c r="E103" s="2">
        <v>-1.3055508774569791E-2</v>
      </c>
    </row>
    <row r="104" spans="1:5" x14ac:dyDescent="0.25">
      <c r="A104" s="2">
        <v>2003</v>
      </c>
      <c r="B104" s="2">
        <v>3.323989988508913E-3</v>
      </c>
      <c r="C104" s="2">
        <v>1.1974640815707538E-2</v>
      </c>
      <c r="D104" s="2">
        <v>-2.7087841707951199E-3</v>
      </c>
      <c r="E104" s="2">
        <v>-1.1806521005327994E-2</v>
      </c>
    </row>
    <row r="105" spans="1:5" x14ac:dyDescent="0.25">
      <c r="A105" s="2">
        <v>2004</v>
      </c>
      <c r="B105" s="2">
        <v>3.1101163474938076E-2</v>
      </c>
      <c r="C105" s="2">
        <v>3.0245022133492228E-2</v>
      </c>
      <c r="D105" s="2">
        <v>0.10397481991294288</v>
      </c>
      <c r="E105" s="2">
        <v>-1.4677776836514363E-2</v>
      </c>
    </row>
    <row r="106" spans="1:5" x14ac:dyDescent="0.25">
      <c r="A106" s="2">
        <v>2005</v>
      </c>
      <c r="B106" s="2">
        <v>1.7678565839439386E-2</v>
      </c>
      <c r="C106" s="2">
        <v>4.0319065916079033E-2</v>
      </c>
      <c r="D106" s="2">
        <v>4.9409455412576797E-3</v>
      </c>
      <c r="E106" s="2">
        <v>-1.1096924291443407E-2</v>
      </c>
    </row>
    <row r="107" spans="1:5" x14ac:dyDescent="0.25">
      <c r="A107" s="2">
        <v>2006</v>
      </c>
      <c r="B107" s="2">
        <v>3.3326038018202553E-2</v>
      </c>
      <c r="C107" s="2">
        <v>2.7837392862732457E-2</v>
      </c>
      <c r="D107" s="2">
        <v>7.7665837817970207E-2</v>
      </c>
      <c r="E107" s="2">
        <v>-1.372619747465091E-2</v>
      </c>
    </row>
    <row r="108" spans="1:5" x14ac:dyDescent="0.25">
      <c r="A108" s="2">
        <v>2007</v>
      </c>
      <c r="B108" s="2">
        <v>7.4033397901569487E-3</v>
      </c>
      <c r="C108" s="2">
        <v>-2.7966879877183715E-4</v>
      </c>
      <c r="D108" s="2">
        <v>5.4487876459381468E-2</v>
      </c>
      <c r="E108" s="2">
        <v>-1.6964017385983503E-2</v>
      </c>
    </row>
    <row r="109" spans="1:5" x14ac:dyDescent="0.25">
      <c r="A109" s="2">
        <v>2008</v>
      </c>
      <c r="B109" s="2">
        <v>-3.2862546863281494E-3</v>
      </c>
      <c r="C109" s="2">
        <v>-4.254641100676082E-4</v>
      </c>
      <c r="D109" s="2">
        <v>5.0590553458882859E-2</v>
      </c>
      <c r="E109" s="2">
        <v>-2.325159417216888E-2</v>
      </c>
    </row>
    <row r="110" spans="1:5" x14ac:dyDescent="0.25">
      <c r="A110" s="2">
        <v>2009</v>
      </c>
      <c r="B110" s="2">
        <v>-7.7388747201139196E-2</v>
      </c>
      <c r="C110" s="2">
        <v>-7.1695569479292232E-2</v>
      </c>
      <c r="D110" s="2">
        <v>-0.13935673580139696</v>
      </c>
      <c r="E110" s="2">
        <v>-1.5652026847728494E-2</v>
      </c>
    </row>
    <row r="111" spans="1:5" x14ac:dyDescent="0.25">
      <c r="A111" s="2">
        <v>2010</v>
      </c>
      <c r="B111" s="2">
        <v>3.5251333355173387E-2</v>
      </c>
      <c r="C111" s="2">
        <v>2.8282472617938481E-2</v>
      </c>
      <c r="D111" s="2">
        <v>4.7177061781725982E-2</v>
      </c>
      <c r="E111" s="2">
        <v>-1.2384642983866136E-2</v>
      </c>
    </row>
    <row r="112" spans="1:5" x14ac:dyDescent="0.25">
      <c r="A112" s="2">
        <v>2011</v>
      </c>
      <c r="B112" s="2">
        <v>1.9584255412144813E-2</v>
      </c>
      <c r="C112" s="2">
        <v>2.9234970324882426E-2</v>
      </c>
      <c r="D112" s="2">
        <v>6.9035741242268855E-2</v>
      </c>
      <c r="E112" s="2">
        <v>-1.2764548214764524E-2</v>
      </c>
    </row>
    <row r="113" spans="1:6" x14ac:dyDescent="0.25">
      <c r="A113" s="2">
        <v>2012</v>
      </c>
      <c r="B113" s="2">
        <v>2.0949253610146101E-2</v>
      </c>
      <c r="C113" s="2">
        <v>8.5314851578282003E-3</v>
      </c>
      <c r="D113" s="2">
        <v>2.2692789750942133E-2</v>
      </c>
      <c r="E113" s="2">
        <v>-1.1790311071853701E-2</v>
      </c>
    </row>
    <row r="114" spans="1:6" x14ac:dyDescent="0.25">
      <c r="A114" s="2">
        <v>2013</v>
      </c>
      <c r="B114" s="2">
        <v>-4.6866912657428372E-3</v>
      </c>
      <c r="C114" s="2">
        <v>9.739557110844288E-3</v>
      </c>
      <c r="D114" s="2">
        <v>-5.3677107571221683E-2</v>
      </c>
      <c r="E114" s="2">
        <v>-1.180073604882736E-2</v>
      </c>
    </row>
    <row r="115" spans="1:6" x14ac:dyDescent="0.25">
      <c r="A115" s="2">
        <v>2014</v>
      </c>
      <c r="B115" s="2">
        <v>1.2314661862109944E-2</v>
      </c>
      <c r="C115" s="2">
        <v>7.6623869226075669E-3</v>
      </c>
      <c r="D115" s="2">
        <v>1.1284093999306855E-2</v>
      </c>
      <c r="E115" s="2">
        <v>-1.172424635145596E-2</v>
      </c>
    </row>
    <row r="116" spans="1:6" x14ac:dyDescent="0.25">
      <c r="A116" s="2">
        <v>2015</v>
      </c>
      <c r="B116" s="2">
        <v>1.4994465615620456E-2</v>
      </c>
      <c r="C116" s="2">
        <v>1.350280196460929E-2</v>
      </c>
      <c r="D116" s="2">
        <v>3.1848034425278726E-2</v>
      </c>
      <c r="E116" s="2">
        <v>-2.08742930161646E-2</v>
      </c>
    </row>
    <row r="117" spans="1:6" x14ac:dyDescent="0.25">
      <c r="A117" s="2">
        <v>2016</v>
      </c>
      <c r="B117" s="2">
        <v>6.237334793006255E-3</v>
      </c>
      <c r="C117" s="2">
        <v>7.6853961132457016E-3</v>
      </c>
      <c r="D117" s="2">
        <v>-5.738758713563108E-3</v>
      </c>
      <c r="E117" s="2">
        <v>-2.0589489058934447E-2</v>
      </c>
    </row>
    <row r="118" spans="1:6" x14ac:dyDescent="0.25">
      <c r="A118" s="2">
        <v>2017</v>
      </c>
      <c r="B118" s="2">
        <v>7.7400651233823226E-3</v>
      </c>
      <c r="C118" s="2">
        <v>4.3533952114547247E-3</v>
      </c>
      <c r="D118" s="2">
        <v>-1.6267103761379076E-2</v>
      </c>
      <c r="E118" s="2">
        <v>-1.9239488009505194E-2</v>
      </c>
    </row>
    <row r="119" spans="1:6" x14ac:dyDescent="0.25">
      <c r="A119" s="2">
        <v>2018</v>
      </c>
      <c r="B119" s="2">
        <v>1.0012198432630015E-2</v>
      </c>
      <c r="C119" s="2">
        <v>7.2177492188867376E-3</v>
      </c>
      <c r="D119" s="2">
        <v>-3.2203798553034346E-3</v>
      </c>
      <c r="E119" s="2">
        <v>-2.1248007730313816E-2</v>
      </c>
    </row>
    <row r="120" spans="1:6" x14ac:dyDescent="0.25">
      <c r="A120" s="2">
        <v>2019</v>
      </c>
      <c r="B120" s="2">
        <v>-1.1119172231934371E-2</v>
      </c>
      <c r="C120" s="2">
        <v>-1.1130673858694706E-3</v>
      </c>
      <c r="D120" s="2">
        <v>-5.3490513173042764E-2</v>
      </c>
      <c r="E120" s="2">
        <v>-4.0233068147669119E-3</v>
      </c>
    </row>
    <row r="121" spans="1:6" x14ac:dyDescent="0.25">
      <c r="A121" s="2">
        <v>2020</v>
      </c>
      <c r="B121" s="2">
        <v>-9.7465844043675531E-2</v>
      </c>
      <c r="C121" s="2">
        <v>-0.10438574057120142</v>
      </c>
      <c r="D121" s="2">
        <v>-0.19717381092503938</v>
      </c>
      <c r="E121" s="2">
        <v>1.6166025550502994E-2</v>
      </c>
    </row>
    <row r="122" spans="1:6" x14ac:dyDescent="0.25">
      <c r="A122" s="2">
        <v>2021</v>
      </c>
      <c r="B122" s="2">
        <v>5.0211369593872845E-2</v>
      </c>
      <c r="C122" s="2">
        <v>6.0067491888181834E-2</v>
      </c>
      <c r="D122" s="2">
        <v>8.7144708315476826E-2</v>
      </c>
      <c r="E122" s="2">
        <v>-1.9360619678388959E-2</v>
      </c>
    </row>
    <row r="123" spans="1:6" x14ac:dyDescent="0.25">
      <c r="A123" s="2">
        <v>2022</v>
      </c>
      <c r="B123" s="2">
        <v>3.244413022552628E-2</v>
      </c>
      <c r="C123" s="2">
        <v>3.8779302485828282E-2</v>
      </c>
      <c r="D123" s="2">
        <v>6.7943431426902734E-2</v>
      </c>
      <c r="E123" s="2">
        <v>-2.9264145930598388E-2</v>
      </c>
    </row>
    <row r="124" spans="1:6" x14ac:dyDescent="0.25">
      <c r="A124" s="2">
        <v>2023</v>
      </c>
      <c r="B124" s="2">
        <v>2.4342739810082392E-2</v>
      </c>
      <c r="C124" s="2">
        <v>3.1952537743398679E-2</v>
      </c>
      <c r="D124" s="2">
        <v>0.17044118323314539</v>
      </c>
      <c r="E124" s="2">
        <v>-1.715725726360702E-2</v>
      </c>
    </row>
    <row r="125" spans="1:6" x14ac:dyDescent="0.25">
      <c r="E125" s="2">
        <f>AVERAGE(E2:E124)</f>
        <v>8.8074523658533844E-3</v>
      </c>
    </row>
    <row r="126" spans="1:6" ht="14.5" x14ac:dyDescent="0.35">
      <c r="B126" s="13">
        <f>_xlfn.STDEV.S(B2:B124)</f>
        <v>4.1954847096531758E-2</v>
      </c>
      <c r="C126" s="13">
        <f>_xlfn.STDEV.S(C2:C124)</f>
        <v>5.8817063698162628E-2</v>
      </c>
      <c r="D126" s="13">
        <f>_xlfn.STDEV.S(D2:D124)</f>
        <v>0.18702932432848632</v>
      </c>
      <c r="E126" s="13">
        <f>_xlfn.STDEV.S(E2:E124)</f>
        <v>4.034502191431099E-2</v>
      </c>
      <c r="F126" t="s">
        <v>8</v>
      </c>
    </row>
    <row r="127" spans="1:6" ht="14.5" x14ac:dyDescent="0.35">
      <c r="B127" s="10">
        <f>B126/SQRT(2*COUNT(B2:B124))</f>
        <v>2.6749433508881661E-3</v>
      </c>
      <c r="C127" s="10">
        <f t="shared" ref="C127:E127" si="0">C126/SQRT(2*COUNT(C2:C124))</f>
        <v>3.7500390144711523E-3</v>
      </c>
      <c r="D127" s="10">
        <f t="shared" si="0"/>
        <v>1.1924554185181336E-2</v>
      </c>
      <c r="E127" s="10">
        <f t="shared" si="0"/>
        <v>2.5723046460594751E-3</v>
      </c>
      <c r="F127" s="12" t="s">
        <v>28</v>
      </c>
    </row>
    <row r="128" spans="1:6" ht="14.5" x14ac:dyDescent="0.35">
      <c r="B128" s="2">
        <f>CORREL($B$2:$B$124,B2:B124)</f>
        <v>1</v>
      </c>
      <c r="C128" s="2">
        <f>CORREL($B$2:$B$124,C2:C124)</f>
        <v>0.69092599416009437</v>
      </c>
      <c r="D128" s="2">
        <f>CORREL($B$2:$B$124,D2:D124)</f>
        <v>0.56968844394846496</v>
      </c>
      <c r="E128" s="2">
        <f>CORREL($B$2:$B$124,E2:E124)</f>
        <v>-0.15622760967053287</v>
      </c>
      <c r="F128" t="s">
        <v>9</v>
      </c>
    </row>
    <row r="129" spans="2:6" ht="14.5" x14ac:dyDescent="0.35">
      <c r="B129" s="10"/>
      <c r="C129" s="11">
        <f>(1-C128*C128)/SQRT(121)</f>
        <v>4.7511024599444118E-2</v>
      </c>
      <c r="D129" s="11">
        <f t="shared" ref="D129:E129" si="1">(1-D128*D128)/SQRT(121)</f>
        <v>6.1405006984688787E-2</v>
      </c>
      <c r="E129" s="11">
        <f t="shared" si="1"/>
        <v>8.8690266725148334E-2</v>
      </c>
      <c r="F129" s="12" t="s">
        <v>29</v>
      </c>
    </row>
    <row r="130" spans="2:6" ht="14.5" x14ac:dyDescent="0.35">
      <c r="B130" s="14">
        <f>CORREL(B2:B124,$E$2:$E$124)</f>
        <v>-0.15622760967053287</v>
      </c>
      <c r="C130" s="14">
        <f>CORREL(C2:C124,$E$2:$E$124)</f>
        <v>-0.26921899483614176</v>
      </c>
      <c r="D130" s="14">
        <f>CORREL(D2:D124,$E$2:$E$124)</f>
        <v>-6.2938206218701567E-2</v>
      </c>
      <c r="E130" s="2">
        <f>CORREL(E2:E124,$E$2:$E$124)</f>
        <v>1.0000000000000002</v>
      </c>
      <c r="F130" t="s">
        <v>10</v>
      </c>
    </row>
    <row r="131" spans="2:6" ht="14.5" x14ac:dyDescent="0.35">
      <c r="B131" s="11">
        <f>(1-B130*B130)/SQRT(COUNT(B2:B124)-2)</f>
        <v>8.8690266725148334E-2</v>
      </c>
      <c r="C131" s="11">
        <f t="shared" ref="C131:D131" si="2">(1-C130*C130)/SQRT(COUNT(C2:C124)-2)</f>
        <v>8.4320102983583403E-2</v>
      </c>
      <c r="D131" s="11">
        <f t="shared" si="2"/>
        <v>9.0548980199815651E-2</v>
      </c>
      <c r="E131" s="10"/>
      <c r="F131" s="12" t="s">
        <v>29</v>
      </c>
    </row>
    <row r="132" spans="2:6" ht="14.5" x14ac:dyDescent="0.35">
      <c r="B132" s="14">
        <v>7.1999999999999998E-3</v>
      </c>
      <c r="C132" s="14">
        <v>-9.0499999999999997E-2</v>
      </c>
      <c r="D132" s="14">
        <v>0.2117</v>
      </c>
      <c r="E132" s="14">
        <v>0.73360000000000003</v>
      </c>
      <c r="F132" t="s">
        <v>11</v>
      </c>
    </row>
    <row r="133" spans="2:6" ht="14.5" x14ac:dyDescent="0.35">
      <c r="B133" s="11">
        <f>SQRT((1+2*B132*B132)/COUNT(B2:B124))</f>
        <v>9.0171637600978918E-2</v>
      </c>
      <c r="C133" s="11">
        <f t="shared" ref="C133:E133" si="3">SQRT((1+2*C132*C132)/COUNT(C2:C124))</f>
        <v>9.0902453748845383E-2</v>
      </c>
      <c r="D133" s="11">
        <f t="shared" si="3"/>
        <v>9.4121258063798716E-2</v>
      </c>
      <c r="E133" s="11">
        <f t="shared" si="3"/>
        <v>0.12992611784226055</v>
      </c>
      <c r="F133" s="12" t="s">
        <v>30</v>
      </c>
    </row>
    <row r="135" spans="2:6" ht="14.5" x14ac:dyDescent="0.35">
      <c r="B135" s="2">
        <f>B126/4</f>
        <v>1.048871177413294E-2</v>
      </c>
      <c r="C135" s="2">
        <f t="shared" ref="C135:E135" si="4">C126/4</f>
        <v>1.4704265924540657E-2</v>
      </c>
      <c r="D135" s="2">
        <f t="shared" si="4"/>
        <v>4.675733108212158E-2</v>
      </c>
      <c r="E135" s="2">
        <f t="shared" si="4"/>
        <v>1.0086255478577747E-2</v>
      </c>
      <c r="F135" s="3" t="s">
        <v>12</v>
      </c>
    </row>
    <row r="136" spans="2:6" ht="14.5" x14ac:dyDescent="0.35">
      <c r="B136" s="4">
        <f>B126*0.31</f>
        <v>1.3006002599924845E-2</v>
      </c>
      <c r="C136" s="4">
        <f t="shared" ref="C136:E136" si="5">C126*0.31</f>
        <v>1.8233289746430414E-2</v>
      </c>
      <c r="D136" s="4">
        <f t="shared" si="5"/>
        <v>5.7979090541830758E-2</v>
      </c>
      <c r="E136" s="4">
        <f t="shared" si="5"/>
        <v>1.2506956793436406E-2</v>
      </c>
      <c r="F136" s="3" t="s">
        <v>13</v>
      </c>
    </row>
    <row r="137" spans="2:6" ht="14.5" x14ac:dyDescent="0.35">
      <c r="B137" s="4">
        <f>B126*0.8</f>
        <v>3.3563877677225407E-2</v>
      </c>
      <c r="C137" s="4">
        <f t="shared" ref="C137:E137" si="6">C126*0.8</f>
        <v>4.7053650958530105E-2</v>
      </c>
      <c r="D137" s="4">
        <f t="shared" si="6"/>
        <v>0.14962345946278907</v>
      </c>
      <c r="E137" s="4">
        <f t="shared" si="6"/>
        <v>3.2276017531448792E-2</v>
      </c>
      <c r="F137" s="3" t="s">
        <v>14</v>
      </c>
    </row>
    <row r="138" spans="2:6" x14ac:dyDescent="0.25">
      <c r="B138" s="4"/>
      <c r="C138" s="4"/>
      <c r="D138" s="4"/>
      <c r="E138" s="4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8"/>
  <sheetViews>
    <sheetView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V3" sqref="V3:V66"/>
    </sheetView>
  </sheetViews>
  <sheetFormatPr defaultRowHeight="14.5" x14ac:dyDescent="0.35"/>
  <cols>
    <col min="1" max="1" width="4.81640625" bestFit="1" customWidth="1"/>
    <col min="2" max="2" width="14.81640625" bestFit="1" customWidth="1"/>
    <col min="3" max="3" width="9.81640625" bestFit="1" customWidth="1"/>
    <col min="4" max="4" width="10.36328125" bestFit="1" customWidth="1"/>
    <col min="5" max="5" width="13.36328125" bestFit="1" customWidth="1"/>
    <col min="6" max="6" width="10.54296875" bestFit="1" customWidth="1"/>
    <col min="7" max="7" width="10.54296875" style="1" customWidth="1"/>
    <col min="8" max="8" width="15.453125" bestFit="1" customWidth="1"/>
    <col min="9" max="9" width="17.90625" bestFit="1" customWidth="1"/>
    <col min="10" max="10" width="13.6328125" bestFit="1" customWidth="1"/>
    <col min="11" max="11" width="10.54296875" bestFit="1" customWidth="1"/>
    <col min="12" max="12" width="8.7265625" style="1"/>
    <col min="13" max="13" width="8.6328125" bestFit="1" customWidth="1"/>
    <col min="14" max="14" width="11" bestFit="1" customWidth="1"/>
    <col min="15" max="15" width="11.54296875" bestFit="1" customWidth="1"/>
    <col min="16" max="16" width="10.54296875" bestFit="1" customWidth="1"/>
    <col min="17" max="17" width="8.7265625" style="1"/>
    <col min="18" max="18" width="11.36328125" bestFit="1" customWidth="1"/>
    <col min="19" max="19" width="11.54296875" bestFit="1" customWidth="1"/>
    <col min="21" max="21" width="8.7265625" style="1"/>
  </cols>
  <sheetData>
    <row r="1" spans="1:22" x14ac:dyDescent="0.35">
      <c r="B1" s="15" t="s">
        <v>6</v>
      </c>
      <c r="C1" s="15"/>
      <c r="G1" s="1" t="s">
        <v>7</v>
      </c>
      <c r="L1" s="1" t="s">
        <v>7</v>
      </c>
      <c r="Q1" s="1" t="s">
        <v>7</v>
      </c>
      <c r="U1" s="1" t="s">
        <v>7</v>
      </c>
    </row>
    <row r="2" spans="1:22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s="6" t="s">
        <v>5</v>
      </c>
      <c r="G2" s="7"/>
      <c r="H2" t="s">
        <v>15</v>
      </c>
      <c r="I2" t="s">
        <v>16</v>
      </c>
      <c r="J2" t="s">
        <v>17</v>
      </c>
      <c r="K2" s="6" t="s">
        <v>5</v>
      </c>
      <c r="L2" s="7"/>
      <c r="M2" t="s">
        <v>19</v>
      </c>
      <c r="N2" t="s">
        <v>20</v>
      </c>
      <c r="O2" t="s">
        <v>21</v>
      </c>
      <c r="P2" s="6" t="s">
        <v>5</v>
      </c>
      <c r="Q2" s="7"/>
      <c r="R2" t="s">
        <v>22</v>
      </c>
      <c r="S2" t="s">
        <v>23</v>
      </c>
      <c r="T2" s="6" t="s">
        <v>24</v>
      </c>
      <c r="U2" s="7"/>
    </row>
    <row r="3" spans="1:22" x14ac:dyDescent="0.35">
      <c r="A3">
        <v>1960</v>
      </c>
      <c r="B3">
        <v>152252652596.92477</v>
      </c>
      <c r="C3">
        <v>36268055</v>
      </c>
      <c r="D3">
        <f>B3/C3</f>
        <v>4197.9822903909453</v>
      </c>
      <c r="E3">
        <f>LN(D3)</f>
        <v>8.3423592817892462</v>
      </c>
      <c r="F3" s="6"/>
      <c r="G3" s="7"/>
      <c r="H3">
        <v>96240398376.82663</v>
      </c>
      <c r="I3">
        <f>H3/C3</f>
        <v>2653.5858726591937</v>
      </c>
      <c r="J3">
        <f>LN(I3)</f>
        <v>7.8836671637790543</v>
      </c>
      <c r="K3" s="6"/>
      <c r="L3" s="7"/>
      <c r="M3">
        <v>19494380336.607742</v>
      </c>
      <c r="N3">
        <f>M3/C3</f>
        <v>537.50829308623645</v>
      </c>
      <c r="O3">
        <f>LN(N3)</f>
        <v>6.2869441888804412</v>
      </c>
      <c r="P3" s="6"/>
      <c r="Q3" s="7"/>
      <c r="R3">
        <v>8.5055214723926387</v>
      </c>
      <c r="S3">
        <v>11.663680981595093</v>
      </c>
      <c r="T3" s="6">
        <f>(R3-S3)/100</f>
        <v>-3.1581595092024538E-2</v>
      </c>
      <c r="U3" s="8">
        <v>-3.501357519896308E-2</v>
      </c>
      <c r="V3">
        <f>M3/B3</f>
        <v>0.128039676183622</v>
      </c>
    </row>
    <row r="4" spans="1:22" x14ac:dyDescent="0.35">
      <c r="A4">
        <v>1961</v>
      </c>
      <c r="B4">
        <v>159865285227.86557</v>
      </c>
      <c r="C4">
        <v>37439317</v>
      </c>
      <c r="D4">
        <f t="shared" ref="D4:D66" si="0">B4/C4</f>
        <v>4269.9840178138284</v>
      </c>
      <c r="E4">
        <f t="shared" ref="E4:E66" si="1">LN(D4)</f>
        <v>8.3593653633149234</v>
      </c>
      <c r="F4" s="6">
        <f>E4-E3</f>
        <v>1.7006081525677175E-2</v>
      </c>
      <c r="G4" s="8">
        <v>1.7650894506292758E-2</v>
      </c>
      <c r="H4">
        <v>100193447042.25357</v>
      </c>
      <c r="I4">
        <f t="shared" ref="I4:I66" si="2">H4/C4</f>
        <v>2676.1558455314121</v>
      </c>
      <c r="J4">
        <f t="shared" ref="J4:J66" si="3">LN(I4)</f>
        <v>7.8921366577927765</v>
      </c>
      <c r="K4" s="6">
        <f>J4-J3</f>
        <v>8.4694940137222119E-3</v>
      </c>
      <c r="L4" s="8">
        <v>6.1586157348751946E-3</v>
      </c>
      <c r="M4">
        <v>19672809297.855003</v>
      </c>
      <c r="N4">
        <f t="shared" ref="N4:N66" si="4">M4/C4</f>
        <v>525.45855197772448</v>
      </c>
      <c r="O4">
        <f t="shared" ref="O4:O66" si="5">LN(N4)</f>
        <v>6.2642713137100854</v>
      </c>
      <c r="P4" s="6">
        <f>O4-O3</f>
        <v>-2.2672875170355766E-2</v>
      </c>
      <c r="Q4" s="8">
        <v>-2.2686721220282591E-2</v>
      </c>
      <c r="R4">
        <v>8.4124858757062153</v>
      </c>
      <c r="S4">
        <v>10.615254237288136</v>
      </c>
      <c r="T4" s="6">
        <f t="shared" ref="T4:T66" si="6">(R4-S4)/100</f>
        <v>-2.2027683615819207E-2</v>
      </c>
      <c r="U4" s="8">
        <v>-2.4160099517421312E-2</v>
      </c>
      <c r="V4">
        <f t="shared" ref="V4:V66" si="7">M4/B4</f>
        <v>0.12305866949046611</v>
      </c>
    </row>
    <row r="5" spans="1:22" x14ac:dyDescent="0.35">
      <c r="A5">
        <v>1962</v>
      </c>
      <c r="B5">
        <v>167322065048.28873</v>
      </c>
      <c r="C5">
        <v>38683283</v>
      </c>
      <c r="D5">
        <f t="shared" si="0"/>
        <v>4325.4360041852888</v>
      </c>
      <c r="E5">
        <f t="shared" si="1"/>
        <v>8.372268224501223</v>
      </c>
      <c r="F5" s="6">
        <f t="shared" ref="F5:F66" si="8">E5-E4</f>
        <v>1.2902861186299575E-2</v>
      </c>
      <c r="G5" s="8">
        <v>1.530361941308378E-2</v>
      </c>
      <c r="H5">
        <v>105571185673.66554</v>
      </c>
      <c r="I5">
        <f t="shared" si="2"/>
        <v>2729.1164939042415</v>
      </c>
      <c r="J5">
        <f t="shared" si="3"/>
        <v>7.9117332071934614</v>
      </c>
      <c r="K5" s="6">
        <f t="shared" ref="K5:K66" si="9">J5-J4</f>
        <v>1.9596549400684893E-2</v>
      </c>
      <c r="L5" s="8">
        <v>1.2545703391299234E-2</v>
      </c>
      <c r="M5">
        <v>20765845160.200298</v>
      </c>
      <c r="N5">
        <f t="shared" si="4"/>
        <v>536.81703179640408</v>
      </c>
      <c r="O5">
        <f t="shared" si="5"/>
        <v>6.285657313537901</v>
      </c>
      <c r="P5" s="6">
        <f t="shared" ref="P5:P66" si="10">O5-O4</f>
        <v>2.1385999827815638E-2</v>
      </c>
      <c r="Q5" s="8">
        <v>2.2541286713314346E-2</v>
      </c>
      <c r="R5">
        <v>8.5691052631578959</v>
      </c>
      <c r="S5">
        <v>10.108736842105264</v>
      </c>
      <c r="T5" s="6">
        <f t="shared" si="6"/>
        <v>-1.5396315789473682E-2</v>
      </c>
      <c r="U5" s="8">
        <v>-1.581469742639776E-2</v>
      </c>
      <c r="V5">
        <f t="shared" si="7"/>
        <v>0.12410703366712171</v>
      </c>
    </row>
    <row r="6" spans="1:22" x14ac:dyDescent="0.35">
      <c r="A6">
        <v>1963</v>
      </c>
      <c r="B6">
        <v>180886675666.72717</v>
      </c>
      <c r="C6">
        <v>39982118</v>
      </c>
      <c r="D6">
        <f t="shared" si="0"/>
        <v>4524.1894305531077</v>
      </c>
      <c r="E6">
        <f t="shared" si="1"/>
        <v>8.4171937087186084</v>
      </c>
      <c r="F6" s="6">
        <f t="shared" si="8"/>
        <v>4.4925484217385403E-2</v>
      </c>
      <c r="G6" s="8">
        <v>4.7372060664818694E-2</v>
      </c>
      <c r="H6">
        <v>113094958076.31573</v>
      </c>
      <c r="I6">
        <f t="shared" si="2"/>
        <v>2828.6384947469701</v>
      </c>
      <c r="J6">
        <f t="shared" si="3"/>
        <v>7.94755077761031</v>
      </c>
      <c r="K6" s="6">
        <f t="shared" si="9"/>
        <v>3.5817570416848632E-2</v>
      </c>
      <c r="L6" s="8">
        <v>3.3635227769766463E-2</v>
      </c>
      <c r="M6">
        <v>23126279578.254444</v>
      </c>
      <c r="N6">
        <f t="shared" si="4"/>
        <v>578.41557013699082</v>
      </c>
      <c r="O6">
        <f t="shared" si="5"/>
        <v>6.3602925898062175</v>
      </c>
      <c r="P6" s="6">
        <f t="shared" si="10"/>
        <v>7.4635276268316453E-2</v>
      </c>
      <c r="Q6" s="8">
        <v>5.3363690333085634E-2</v>
      </c>
      <c r="R6">
        <v>8.3201415094339612</v>
      </c>
      <c r="S6">
        <v>9.953584905660378</v>
      </c>
      <c r="T6" s="6">
        <f t="shared" si="6"/>
        <v>-1.6334433962264167E-2</v>
      </c>
      <c r="U6" s="8">
        <v>-1.775430868661999E-2</v>
      </c>
      <c r="V6">
        <f t="shared" si="7"/>
        <v>0.12784954719861857</v>
      </c>
    </row>
    <row r="7" spans="1:22" x14ac:dyDescent="0.35">
      <c r="A7">
        <v>1964</v>
      </c>
      <c r="B7">
        <v>202422104046.08292</v>
      </c>
      <c r="C7">
        <v>41333878</v>
      </c>
      <c r="D7">
        <f t="shared" si="0"/>
        <v>4897.2444358132307</v>
      </c>
      <c r="E7">
        <f t="shared" si="1"/>
        <v>8.4964279658768884</v>
      </c>
      <c r="F7" s="6">
        <f t="shared" si="8"/>
        <v>7.923425715828003E-2</v>
      </c>
      <c r="G7" s="8">
        <v>8.1848481952779384E-2</v>
      </c>
      <c r="H7">
        <v>125487203445.71829</v>
      </c>
      <c r="I7">
        <f t="shared" si="2"/>
        <v>3035.9407226614035</v>
      </c>
      <c r="J7">
        <f t="shared" si="3"/>
        <v>8.0182766135098245</v>
      </c>
      <c r="K7" s="6">
        <f t="shared" si="9"/>
        <v>7.0725835899514422E-2</v>
      </c>
      <c r="L7" s="8">
        <v>7.3709515641449563E-2</v>
      </c>
      <c r="M7">
        <v>27810531542.959873</v>
      </c>
      <c r="N7">
        <f t="shared" si="4"/>
        <v>672.82657443755636</v>
      </c>
      <c r="O7">
        <f t="shared" si="5"/>
        <v>6.5114876061509319</v>
      </c>
      <c r="P7" s="6">
        <f t="shared" si="10"/>
        <v>0.15119501634471444</v>
      </c>
      <c r="Q7" s="8">
        <v>0.18289864610948348</v>
      </c>
      <c r="R7">
        <v>7.6330677290836659</v>
      </c>
      <c r="S7">
        <v>9.8534262948207179</v>
      </c>
      <c r="T7" s="6">
        <f t="shared" si="6"/>
        <v>-2.2203585657370521E-2</v>
      </c>
      <c r="U7" s="8">
        <v>-2.3723272002965364E-2</v>
      </c>
      <c r="V7">
        <f t="shared" si="7"/>
        <v>0.13738880777876214</v>
      </c>
    </row>
    <row r="8" spans="1:22" x14ac:dyDescent="0.35">
      <c r="A8">
        <v>1965</v>
      </c>
      <c r="B8">
        <v>216794073428.22269</v>
      </c>
      <c r="C8">
        <v>42737991</v>
      </c>
      <c r="D8">
        <f t="shared" si="0"/>
        <v>5072.6313604264342</v>
      </c>
      <c r="E8">
        <f t="shared" si="1"/>
        <v>8.5316149679494657</v>
      </c>
      <c r="F8" s="6">
        <f t="shared" si="8"/>
        <v>3.51870020725773E-2</v>
      </c>
      <c r="G8" s="8">
        <v>3.234040072494837E-2</v>
      </c>
      <c r="H8">
        <v>174073908584.0386</v>
      </c>
      <c r="I8">
        <f t="shared" si="2"/>
        <v>4073.0484636968222</v>
      </c>
      <c r="J8">
        <f t="shared" si="3"/>
        <v>8.312147006349246</v>
      </c>
      <c r="K8" s="6">
        <f t="shared" si="9"/>
        <v>0.29387039283942151</v>
      </c>
      <c r="L8" s="8">
        <v>1.5183647509340759E-2</v>
      </c>
      <c r="M8">
        <v>42945672218.858978</v>
      </c>
      <c r="N8">
        <f t="shared" si="4"/>
        <v>1004.8594052738459</v>
      </c>
      <c r="O8">
        <f t="shared" si="5"/>
        <v>6.9126029154570183</v>
      </c>
      <c r="P8" s="6">
        <f t="shared" si="10"/>
        <v>0.40111530930608641</v>
      </c>
      <c r="Q8" s="8">
        <v>-2.6598278081628735E-2</v>
      </c>
      <c r="R8">
        <v>7.6342490842490838</v>
      </c>
      <c r="S8">
        <v>9.5226739926739921</v>
      </c>
      <c r="T8" s="6">
        <f t="shared" si="6"/>
        <v>-1.8884249084249082E-2</v>
      </c>
      <c r="U8" s="8">
        <v>-2.023284720664123E-2</v>
      </c>
      <c r="V8">
        <f t="shared" si="7"/>
        <v>0.19809430922048549</v>
      </c>
    </row>
    <row r="9" spans="1:22" x14ac:dyDescent="0.35">
      <c r="A9">
        <v>1966</v>
      </c>
      <c r="B9">
        <v>230010142144.10904</v>
      </c>
      <c r="C9">
        <v>44180437</v>
      </c>
      <c r="D9">
        <f t="shared" si="0"/>
        <v>5206.1536227925735</v>
      </c>
      <c r="E9">
        <f t="shared" si="1"/>
        <v>8.5575965939152496</v>
      </c>
      <c r="F9" s="6">
        <f t="shared" si="8"/>
        <v>2.5981625965783905E-2</v>
      </c>
      <c r="G9" s="8">
        <v>3.6449786604030976E-2</v>
      </c>
      <c r="H9">
        <v>183316444739.80585</v>
      </c>
      <c r="I9">
        <f t="shared" si="2"/>
        <v>4149.267349705161</v>
      </c>
      <c r="J9">
        <f t="shared" si="3"/>
        <v>8.3306870553996077</v>
      </c>
      <c r="K9" s="6">
        <f t="shared" si="9"/>
        <v>1.8540049050361773E-2</v>
      </c>
      <c r="L9" s="8">
        <v>1.6673709751092503E-2</v>
      </c>
      <c r="M9">
        <v>46729070932.594093</v>
      </c>
      <c r="N9">
        <f t="shared" si="4"/>
        <v>1057.6869335311033</v>
      </c>
      <c r="O9">
        <f t="shared" si="5"/>
        <v>6.9638396645951337</v>
      </c>
      <c r="P9" s="6">
        <f t="shared" si="10"/>
        <v>5.1236749138115378E-2</v>
      </c>
      <c r="Q9" s="8">
        <v>5.2922752113999216E-2</v>
      </c>
      <c r="R9">
        <v>7.4710197368421047</v>
      </c>
      <c r="S9">
        <v>9.0138486842105259</v>
      </c>
      <c r="T9" s="6">
        <f t="shared" si="6"/>
        <v>-1.5428289473684211E-2</v>
      </c>
      <c r="U9" s="8">
        <v>-1.8159494071252637E-2</v>
      </c>
      <c r="V9">
        <f t="shared" si="7"/>
        <v>0.20316091497963934</v>
      </c>
    </row>
    <row r="10" spans="1:22" x14ac:dyDescent="0.35">
      <c r="A10">
        <v>1967</v>
      </c>
      <c r="B10">
        <v>243477063180.694</v>
      </c>
      <c r="C10">
        <v>45656963</v>
      </c>
      <c r="D10">
        <f t="shared" si="0"/>
        <v>5332.7476726976784</v>
      </c>
      <c r="E10">
        <f t="shared" si="1"/>
        <v>8.5816218951549139</v>
      </c>
      <c r="F10" s="6">
        <f t="shared" si="8"/>
        <v>2.4025301239664287E-2</v>
      </c>
      <c r="G10" s="8">
        <v>2.9961739692848433E-2</v>
      </c>
      <c r="H10">
        <v>195503831183.26959</v>
      </c>
      <c r="I10">
        <f t="shared" si="2"/>
        <v>4282.015673781666</v>
      </c>
      <c r="J10">
        <f t="shared" si="3"/>
        <v>8.362179129530988</v>
      </c>
      <c r="K10" s="6">
        <f t="shared" si="9"/>
        <v>3.1492074131380221E-2</v>
      </c>
      <c r="L10" s="8">
        <v>3.3671054633305886E-2</v>
      </c>
      <c r="M10">
        <v>52091026579.103516</v>
      </c>
      <c r="N10">
        <f t="shared" si="4"/>
        <v>1140.9218475417106</v>
      </c>
      <c r="O10">
        <f t="shared" si="5"/>
        <v>7.0395918528113075</v>
      </c>
      <c r="P10" s="6">
        <f t="shared" si="10"/>
        <v>7.5752188216173799E-2</v>
      </c>
      <c r="Q10" s="8">
        <v>0.12193730052928275</v>
      </c>
      <c r="R10">
        <v>6.8677409638554217</v>
      </c>
      <c r="S10">
        <v>9.0094578313253013</v>
      </c>
      <c r="T10" s="6">
        <f t="shared" si="6"/>
        <v>-2.1417168674698797E-2</v>
      </c>
      <c r="U10" s="8">
        <v>-2.4359390816091064E-2</v>
      </c>
      <c r="V10">
        <f t="shared" si="7"/>
        <v>0.21394634015461528</v>
      </c>
    </row>
    <row r="11" spans="1:22" x14ac:dyDescent="0.35">
      <c r="A11">
        <v>1968</v>
      </c>
      <c r="B11">
        <v>266420585702.86786</v>
      </c>
      <c r="C11">
        <v>47170337</v>
      </c>
      <c r="D11">
        <f t="shared" si="0"/>
        <v>5648.0534727336772</v>
      </c>
      <c r="E11">
        <f t="shared" si="1"/>
        <v>8.6390662466802581</v>
      </c>
      <c r="F11" s="6">
        <f t="shared" si="8"/>
        <v>5.7444351525344217E-2</v>
      </c>
      <c r="G11" s="8">
        <v>4.7824863024622299E-2</v>
      </c>
      <c r="H11">
        <v>209330597256.04251</v>
      </c>
      <c r="I11">
        <f t="shared" si="2"/>
        <v>4437.7592056644098</v>
      </c>
      <c r="J11">
        <f t="shared" si="3"/>
        <v>8.3979048446218165</v>
      </c>
      <c r="K11" s="6">
        <f t="shared" si="9"/>
        <v>3.5725715090828558E-2</v>
      </c>
      <c r="L11" s="8">
        <v>3.4716349744998709E-2</v>
      </c>
      <c r="M11">
        <v>57081970640.09095</v>
      </c>
      <c r="N11">
        <f t="shared" si="4"/>
        <v>1210.1242914607744</v>
      </c>
      <c r="O11">
        <f t="shared" si="5"/>
        <v>7.0984783535309424</v>
      </c>
      <c r="P11" s="6">
        <f t="shared" si="10"/>
        <v>5.888650071963486E-2</v>
      </c>
      <c r="Q11" s="8">
        <v>4.3189263685667889E-2</v>
      </c>
      <c r="R11">
        <v>7.0379291553133525</v>
      </c>
      <c r="S11">
        <v>9.3536512261580391</v>
      </c>
      <c r="T11" s="6">
        <f t="shared" si="6"/>
        <v>-2.3157220708446866E-2</v>
      </c>
      <c r="U11" s="8">
        <v>-2.6110929866780784E-2</v>
      </c>
      <c r="V11">
        <f t="shared" si="7"/>
        <v>0.21425510528586941</v>
      </c>
    </row>
    <row r="12" spans="1:22" x14ac:dyDescent="0.35">
      <c r="A12">
        <v>1969</v>
      </c>
      <c r="B12">
        <v>275528493192.43237</v>
      </c>
      <c r="C12">
        <v>48714394</v>
      </c>
      <c r="D12">
        <f t="shared" si="0"/>
        <v>5655.9975516154909</v>
      </c>
      <c r="E12">
        <f t="shared" si="1"/>
        <v>8.6404717746936228</v>
      </c>
      <c r="F12" s="6">
        <f t="shared" si="8"/>
        <v>1.4055280133646875E-3</v>
      </c>
      <c r="G12" s="8">
        <v>3.0313878106741132E-2</v>
      </c>
      <c r="H12">
        <v>222746010095.93527</v>
      </c>
      <c r="I12">
        <f t="shared" si="2"/>
        <v>4572.4885769067614</v>
      </c>
      <c r="J12">
        <f t="shared" si="3"/>
        <v>8.4278128820457745</v>
      </c>
      <c r="K12" s="6">
        <f t="shared" si="9"/>
        <v>2.9908037423957978E-2</v>
      </c>
      <c r="L12" s="8">
        <v>3.1917257279644673E-2</v>
      </c>
      <c r="M12">
        <v>61125374925.206093</v>
      </c>
      <c r="N12">
        <f t="shared" si="4"/>
        <v>1254.7703031101257</v>
      </c>
      <c r="O12">
        <f t="shared" si="5"/>
        <v>7.1347078094044312</v>
      </c>
      <c r="P12" s="6">
        <f t="shared" si="10"/>
        <v>3.6229455873488803E-2</v>
      </c>
      <c r="Q12" s="8">
        <v>3.2891863551015366E-2</v>
      </c>
      <c r="R12">
        <v>7.5464778325123145</v>
      </c>
      <c r="S12">
        <v>9.2709852216748772</v>
      </c>
      <c r="T12" s="6">
        <f t="shared" si="6"/>
        <v>-1.7245073891625627E-2</v>
      </c>
      <c r="U12" s="8">
        <v>-2.0314507938742472E-2</v>
      </c>
      <c r="V12">
        <f t="shared" si="7"/>
        <v>0.2218477450987815</v>
      </c>
    </row>
    <row r="13" spans="1:22" x14ac:dyDescent="0.35">
      <c r="A13">
        <v>1970</v>
      </c>
      <c r="B13">
        <v>293444689473.3042</v>
      </c>
      <c r="C13">
        <v>50289306</v>
      </c>
      <c r="D13">
        <f t="shared" si="0"/>
        <v>5835.1310211619184</v>
      </c>
      <c r="E13">
        <f t="shared" si="1"/>
        <v>8.6716519988236449</v>
      </c>
      <c r="F13" s="6">
        <f t="shared" si="8"/>
        <v>3.1180224130022083E-2</v>
      </c>
      <c r="G13" s="8">
        <v>3.6062637633866856E-2</v>
      </c>
      <c r="H13">
        <v>238371153220.95239</v>
      </c>
      <c r="I13">
        <f t="shared" si="2"/>
        <v>4739.9968737081481</v>
      </c>
      <c r="J13">
        <f t="shared" si="3"/>
        <v>8.463791755133661</v>
      </c>
      <c r="K13" s="6">
        <f t="shared" si="9"/>
        <v>3.5978873087886498E-2</v>
      </c>
      <c r="L13" s="8">
        <v>3.4848318491517816E-2</v>
      </c>
      <c r="M13">
        <v>65918914866.496841</v>
      </c>
      <c r="N13">
        <f t="shared" si="4"/>
        <v>1310.7938866067636</v>
      </c>
      <c r="O13">
        <f t="shared" si="5"/>
        <v>7.1783882529495511</v>
      </c>
      <c r="P13" s="6">
        <f t="shared" si="10"/>
        <v>4.3680443545119907E-2</v>
      </c>
      <c r="Q13" s="8">
        <v>6.3489445654005827E-2</v>
      </c>
      <c r="R13">
        <v>7.7546171171171174</v>
      </c>
      <c r="S13">
        <v>9.6576801801801793</v>
      </c>
      <c r="T13" s="6">
        <f t="shared" si="6"/>
        <v>-1.9030630630630617E-2</v>
      </c>
      <c r="U13" s="8">
        <v>-3.4042602375577075E-2</v>
      </c>
      <c r="V13">
        <f t="shared" si="7"/>
        <v>0.22463829549893333</v>
      </c>
    </row>
    <row r="14" spans="1:22" x14ac:dyDescent="0.35">
      <c r="A14">
        <v>1971</v>
      </c>
      <c r="B14">
        <v>304485451087.96899</v>
      </c>
      <c r="C14">
        <v>51897675</v>
      </c>
      <c r="D14">
        <f t="shared" si="0"/>
        <v>5867.0345268447763</v>
      </c>
      <c r="E14">
        <f t="shared" si="1"/>
        <v>8.677104593831805</v>
      </c>
      <c r="F14" s="6">
        <f t="shared" si="8"/>
        <v>5.4525950081600882E-3</v>
      </c>
      <c r="G14" s="8">
        <v>5.5635523342161264E-3</v>
      </c>
      <c r="H14">
        <v>250270946542.07217</v>
      </c>
      <c r="I14">
        <f t="shared" si="2"/>
        <v>4822.3922659747705</v>
      </c>
      <c r="J14">
        <f t="shared" si="3"/>
        <v>8.4810254046598992</v>
      </c>
      <c r="K14" s="6">
        <f t="shared" si="9"/>
        <v>1.7233649526238182E-2</v>
      </c>
      <c r="L14" s="8">
        <v>1.1496837522155801E-2</v>
      </c>
      <c r="M14">
        <v>64115236111.32428</v>
      </c>
      <c r="N14">
        <f t="shared" si="4"/>
        <v>1235.4163478676892</v>
      </c>
      <c r="O14">
        <f t="shared" si="5"/>
        <v>7.1191633160281302</v>
      </c>
      <c r="P14" s="6">
        <f t="shared" si="10"/>
        <v>-5.9224936921420834E-2</v>
      </c>
      <c r="Q14" s="8">
        <v>-9.8906689505627199E-2</v>
      </c>
      <c r="R14">
        <v>7.6404081632653069</v>
      </c>
      <c r="S14">
        <v>8.7192857142857143</v>
      </c>
      <c r="T14" s="6">
        <f t="shared" si="6"/>
        <v>-1.0788775510204074E-2</v>
      </c>
      <c r="U14" s="8">
        <v>-2.6967598686560099E-2</v>
      </c>
      <c r="V14">
        <f t="shared" si="7"/>
        <v>0.21056912861429536</v>
      </c>
    </row>
    <row r="15" spans="1:22" x14ac:dyDescent="0.35">
      <c r="A15">
        <v>1972</v>
      </c>
      <c r="B15">
        <v>329540972152.40845</v>
      </c>
      <c r="C15">
        <v>53543436</v>
      </c>
      <c r="D15">
        <f t="shared" si="0"/>
        <v>6154.6474558040773</v>
      </c>
      <c r="E15">
        <f t="shared" si="1"/>
        <v>8.7249627592858534</v>
      </c>
      <c r="F15" s="6">
        <f t="shared" si="8"/>
        <v>4.7858165454048418E-2</v>
      </c>
      <c r="G15" s="8">
        <v>4.8517261770050446E-2</v>
      </c>
      <c r="H15">
        <v>269212775637.88205</v>
      </c>
      <c r="I15">
        <f t="shared" si="2"/>
        <v>5027.9323806914826</v>
      </c>
      <c r="J15">
        <f t="shared" si="3"/>
        <v>8.5227641210698817</v>
      </c>
      <c r="K15" s="6">
        <f t="shared" si="9"/>
        <v>4.1738716409982501E-2</v>
      </c>
      <c r="L15" s="8">
        <v>3.7435007649595065E-2</v>
      </c>
      <c r="M15">
        <v>72547366676.427841</v>
      </c>
      <c r="N15">
        <f t="shared" si="4"/>
        <v>1354.9254978038362</v>
      </c>
      <c r="O15">
        <f t="shared" si="5"/>
        <v>7.2115017486315711</v>
      </c>
      <c r="P15" s="6">
        <f t="shared" si="10"/>
        <v>9.2338432603440879E-2</v>
      </c>
      <c r="Q15" s="8">
        <v>0.10211601667349912</v>
      </c>
      <c r="R15">
        <v>8.0601769911504437</v>
      </c>
      <c r="S15">
        <v>8.8299115044247785</v>
      </c>
      <c r="T15" s="6">
        <f t="shared" si="6"/>
        <v>-7.6973451327433471E-3</v>
      </c>
      <c r="U15" s="8">
        <v>-2.871520221275058E-2</v>
      </c>
      <c r="V15">
        <f t="shared" si="7"/>
        <v>0.22014672774247818</v>
      </c>
    </row>
    <row r="16" spans="1:22" x14ac:dyDescent="0.35">
      <c r="A16">
        <v>1973</v>
      </c>
      <c r="B16">
        <v>355446582963.25983</v>
      </c>
      <c r="C16">
        <v>55228203</v>
      </c>
      <c r="D16">
        <f t="shared" si="0"/>
        <v>6435.9614047782761</v>
      </c>
      <c r="E16">
        <f t="shared" si="1"/>
        <v>8.7696565113227383</v>
      </c>
      <c r="F16" s="6">
        <f t="shared" si="8"/>
        <v>4.469375203688486E-2</v>
      </c>
      <c r="G16" s="8">
        <v>4.6053315558822305E-2</v>
      </c>
      <c r="H16">
        <v>288587216818.58191</v>
      </c>
      <c r="I16">
        <f t="shared" si="2"/>
        <v>5225.3595290540579</v>
      </c>
      <c r="J16">
        <f t="shared" si="3"/>
        <v>8.5612788838540901</v>
      </c>
      <c r="K16" s="6">
        <f t="shared" si="9"/>
        <v>3.8514762784208401E-2</v>
      </c>
      <c r="L16" s="8">
        <v>3.686310765189571E-2</v>
      </c>
      <c r="M16">
        <v>83406621469.260223</v>
      </c>
      <c r="N16">
        <f t="shared" si="4"/>
        <v>1510.2179129250362</v>
      </c>
      <c r="O16">
        <f t="shared" si="5"/>
        <v>7.320009232592211</v>
      </c>
      <c r="P16" s="6">
        <f t="shared" si="10"/>
        <v>0.10850748396063992</v>
      </c>
      <c r="Q16" s="8">
        <v>6.2781358529536924E-2</v>
      </c>
      <c r="R16">
        <v>8.4120115774240229</v>
      </c>
      <c r="S16">
        <v>9.4648046309696081</v>
      </c>
      <c r="T16" s="6">
        <f t="shared" si="6"/>
        <v>-1.0527930535455851E-2</v>
      </c>
      <c r="U16" s="8">
        <v>-3.7885860432398166E-2</v>
      </c>
      <c r="V16">
        <f t="shared" si="7"/>
        <v>0.23465304061702408</v>
      </c>
    </row>
    <row r="17" spans="1:22" x14ac:dyDescent="0.35">
      <c r="A17">
        <v>1974</v>
      </c>
      <c r="B17">
        <v>375980117956.71948</v>
      </c>
      <c r="C17">
        <v>56945880</v>
      </c>
      <c r="D17">
        <f t="shared" si="0"/>
        <v>6602.4112360142553</v>
      </c>
      <c r="E17">
        <f t="shared" si="1"/>
        <v>8.7951902000845887</v>
      </c>
      <c r="F17" s="6">
        <f t="shared" si="8"/>
        <v>2.553368876185047E-2</v>
      </c>
      <c r="G17" s="8">
        <v>2.654749285156921E-2</v>
      </c>
      <c r="H17">
        <v>300917502245.75006</v>
      </c>
      <c r="I17">
        <f t="shared" si="2"/>
        <v>5284.271702285575</v>
      </c>
      <c r="J17">
        <f t="shared" si="3"/>
        <v>8.5724900841320668</v>
      </c>
      <c r="K17" s="6">
        <f t="shared" si="9"/>
        <v>1.1211200277976729E-2</v>
      </c>
      <c r="L17" s="8">
        <v>8.7002463760406101E-3</v>
      </c>
      <c r="M17">
        <v>90304949055.853989</v>
      </c>
      <c r="N17">
        <f t="shared" si="4"/>
        <v>1585.8030301025112</v>
      </c>
      <c r="O17">
        <f t="shared" si="5"/>
        <v>7.3688462016086458</v>
      </c>
      <c r="P17" s="6">
        <f t="shared" si="10"/>
        <v>4.883696901643475E-2</v>
      </c>
      <c r="Q17" s="8">
        <v>5.6674867162358922E-2</v>
      </c>
      <c r="R17">
        <v>8.408666666666667</v>
      </c>
      <c r="S17">
        <v>10.572444444444445</v>
      </c>
      <c r="T17" s="6">
        <f t="shared" si="6"/>
        <v>-2.1637777777777777E-2</v>
      </c>
      <c r="U17" s="8">
        <v>-5.1293087638531222E-2</v>
      </c>
      <c r="V17">
        <f t="shared" si="7"/>
        <v>0.24018543732211217</v>
      </c>
    </row>
    <row r="18" spans="1:22" x14ac:dyDescent="0.35">
      <c r="A18">
        <v>1975</v>
      </c>
      <c r="B18">
        <v>397578239618.54364</v>
      </c>
      <c r="C18">
        <v>58691882</v>
      </c>
      <c r="D18">
        <f t="shared" si="0"/>
        <v>6773.9903044605662</v>
      </c>
      <c r="E18">
        <f t="shared" si="1"/>
        <v>8.8208456020895021</v>
      </c>
      <c r="F18" s="6">
        <f t="shared" si="8"/>
        <v>2.5655402004913341E-2</v>
      </c>
      <c r="G18" s="8">
        <v>2.6537390109746539E-2</v>
      </c>
      <c r="H18">
        <v>318118040949.27112</v>
      </c>
      <c r="I18">
        <f t="shared" si="2"/>
        <v>5420.1369952538089</v>
      </c>
      <c r="J18">
        <f t="shared" si="3"/>
        <v>8.597876369991349</v>
      </c>
      <c r="K18" s="6">
        <f t="shared" si="9"/>
        <v>2.5386285859282154E-2</v>
      </c>
      <c r="L18" s="8">
        <v>1.8112280559453353E-2</v>
      </c>
      <c r="M18">
        <v>98845651886.457932</v>
      </c>
      <c r="N18">
        <f t="shared" si="4"/>
        <v>1684.1452091527399</v>
      </c>
      <c r="O18">
        <f t="shared" si="5"/>
        <v>7.429013419797819</v>
      </c>
      <c r="P18" s="6">
        <f t="shared" si="10"/>
        <v>6.0167218189173255E-2</v>
      </c>
      <c r="Q18" s="8">
        <v>0.10114825390092186</v>
      </c>
      <c r="R18">
        <v>6.8944545454545452</v>
      </c>
      <c r="S18">
        <v>9.6200909090909086</v>
      </c>
      <c r="T18" s="6">
        <f t="shared" si="6"/>
        <v>-2.7256363636363634E-2</v>
      </c>
      <c r="U18" s="8">
        <v>-4.6206990591336761E-2</v>
      </c>
      <c r="V18">
        <f t="shared" si="7"/>
        <v>0.24861937107346563</v>
      </c>
    </row>
    <row r="19" spans="1:22" x14ac:dyDescent="0.35">
      <c r="A19">
        <v>1976</v>
      </c>
      <c r="B19">
        <v>415141036251.60883</v>
      </c>
      <c r="C19">
        <v>60452543</v>
      </c>
      <c r="D19">
        <f t="shared" si="0"/>
        <v>6867.222049725995</v>
      </c>
      <c r="E19">
        <f t="shared" si="1"/>
        <v>8.8345149438669264</v>
      </c>
      <c r="F19" s="6">
        <f t="shared" si="8"/>
        <v>1.3669341777424293E-2</v>
      </c>
      <c r="G19" s="8">
        <v>1.4741416054235401E-2</v>
      </c>
      <c r="H19">
        <v>331176894162.51843</v>
      </c>
      <c r="I19">
        <f t="shared" si="2"/>
        <v>5478.2954980490804</v>
      </c>
      <c r="J19">
        <f t="shared" si="3"/>
        <v>8.6085492910569386</v>
      </c>
      <c r="K19" s="6">
        <f t="shared" si="9"/>
        <v>1.0672921065589591E-2</v>
      </c>
      <c r="L19" s="8">
        <v>8.1257345562733008E-3</v>
      </c>
      <c r="M19">
        <v>98417176773.142349</v>
      </c>
      <c r="N19">
        <f t="shared" si="4"/>
        <v>1628.0072249920463</v>
      </c>
      <c r="O19">
        <f t="shared" si="5"/>
        <v>7.3951119845084401</v>
      </c>
      <c r="P19" s="6">
        <f t="shared" si="10"/>
        <v>-3.3901435289378945E-2</v>
      </c>
      <c r="Q19" s="8">
        <v>-3.1582610958587054E-3</v>
      </c>
      <c r="R19">
        <v>8.48983223924143</v>
      </c>
      <c r="S19">
        <v>9.8672428884026253</v>
      </c>
      <c r="T19" s="6">
        <f t="shared" si="6"/>
        <v>-1.3774106491611952E-2</v>
      </c>
      <c r="U19" s="8">
        <v>-3.1897120866424308E-2</v>
      </c>
      <c r="V19">
        <f t="shared" si="7"/>
        <v>0.23706925641890442</v>
      </c>
    </row>
    <row r="20" spans="1:22" x14ac:dyDescent="0.35">
      <c r="A20">
        <v>1977</v>
      </c>
      <c r="B20">
        <v>429216973065.05286</v>
      </c>
      <c r="C20">
        <v>62262505</v>
      </c>
      <c r="D20">
        <f t="shared" si="0"/>
        <v>6893.6669519649568</v>
      </c>
      <c r="E20">
        <f t="shared" si="1"/>
        <v>8.8383584360701306</v>
      </c>
      <c r="F20" s="6">
        <f t="shared" si="8"/>
        <v>3.8434922032042351E-3</v>
      </c>
      <c r="G20" s="8">
        <v>5.7744492172835393E-3</v>
      </c>
      <c r="H20">
        <v>339203573918.97437</v>
      </c>
      <c r="I20">
        <f t="shared" si="2"/>
        <v>5447.958991032795</v>
      </c>
      <c r="J20">
        <f t="shared" si="3"/>
        <v>8.6029963204575512</v>
      </c>
      <c r="K20" s="6">
        <f t="shared" si="9"/>
        <v>-5.552970599387308E-3</v>
      </c>
      <c r="L20" s="8">
        <v>-5.6961707927705163E-4</v>
      </c>
      <c r="M20">
        <v>91363359643.272049</v>
      </c>
      <c r="N20">
        <f t="shared" si="4"/>
        <v>1467.3897178289253</v>
      </c>
      <c r="O20">
        <f t="shared" si="5"/>
        <v>7.2912403991876911</v>
      </c>
      <c r="P20" s="6">
        <f t="shared" si="10"/>
        <v>-0.10387158532074903</v>
      </c>
      <c r="Q20" s="8">
        <v>-6.2573600336955693E-2</v>
      </c>
      <c r="R20">
        <v>10.319091400757166</v>
      </c>
      <c r="S20">
        <v>10.222195781503515</v>
      </c>
      <c r="T20" s="6">
        <f t="shared" si="6"/>
        <v>9.6895619253650972E-4</v>
      </c>
      <c r="U20" s="8">
        <v>-1.6775883149124812E-2</v>
      </c>
      <c r="V20">
        <f t="shared" si="7"/>
        <v>0.21286054694166268</v>
      </c>
    </row>
    <row r="21" spans="1:22" x14ac:dyDescent="0.35">
      <c r="A21">
        <v>1978</v>
      </c>
      <c r="B21">
        <v>467661689803.89215</v>
      </c>
      <c r="C21">
        <v>64123997</v>
      </c>
      <c r="D21">
        <f t="shared" si="0"/>
        <v>7293.0838950025554</v>
      </c>
      <c r="E21">
        <f t="shared" si="1"/>
        <v>8.8946817664149229</v>
      </c>
      <c r="F21" s="6">
        <f t="shared" si="8"/>
        <v>5.6323330344792311E-2</v>
      </c>
      <c r="G21" s="8">
        <v>6.0901331196426156E-2</v>
      </c>
      <c r="H21">
        <v>363801366859.77832</v>
      </c>
      <c r="I21">
        <f t="shared" si="2"/>
        <v>5673.4044020958072</v>
      </c>
      <c r="J21">
        <f t="shared" si="3"/>
        <v>8.6435446401896918</v>
      </c>
      <c r="K21" s="6">
        <f t="shared" si="9"/>
        <v>4.054831973214057E-2</v>
      </c>
      <c r="L21" s="8">
        <v>4.1454721572661057E-2</v>
      </c>
      <c r="M21">
        <v>106286164754.34431</v>
      </c>
      <c r="N21">
        <f t="shared" si="4"/>
        <v>1657.509976403129</v>
      </c>
      <c r="O21">
        <f t="shared" si="5"/>
        <v>7.4130717409879843</v>
      </c>
      <c r="P21" s="6">
        <f t="shared" si="10"/>
        <v>0.1218313418002932</v>
      </c>
      <c r="Q21" s="8">
        <v>0.13067422069725376</v>
      </c>
      <c r="R21">
        <v>10.47097133076594</v>
      </c>
      <c r="S21">
        <v>11.03976893453145</v>
      </c>
      <c r="T21" s="6">
        <f t="shared" si="6"/>
        <v>-5.6879760376551047E-3</v>
      </c>
      <c r="U21" s="8">
        <v>-2.2156283183266179E-2</v>
      </c>
      <c r="V21">
        <f t="shared" si="7"/>
        <v>0.22727148079825404</v>
      </c>
    </row>
    <row r="22" spans="1:22" x14ac:dyDescent="0.35">
      <c r="A22">
        <v>1979</v>
      </c>
      <c r="B22">
        <v>513016316146.83752</v>
      </c>
      <c r="C22">
        <v>65972912</v>
      </c>
      <c r="D22">
        <f t="shared" si="0"/>
        <v>7776.1660141186057</v>
      </c>
      <c r="E22">
        <f t="shared" si="1"/>
        <v>8.9588186954646662</v>
      </c>
      <c r="F22" s="6">
        <f t="shared" si="8"/>
        <v>6.413692904974333E-2</v>
      </c>
      <c r="G22" s="8">
        <v>6.8462677886355294E-2</v>
      </c>
      <c r="H22">
        <v>396411521323.95526</v>
      </c>
      <c r="I22">
        <f t="shared" si="2"/>
        <v>6008.7012882492627</v>
      </c>
      <c r="J22">
        <f t="shared" si="3"/>
        <v>8.7009639123726075</v>
      </c>
      <c r="K22" s="6">
        <f t="shared" si="9"/>
        <v>5.7419272182915648E-2</v>
      </c>
      <c r="L22" s="8">
        <v>6.0751555673165036E-2</v>
      </c>
      <c r="M22">
        <v>127424360324.10022</v>
      </c>
      <c r="N22">
        <f t="shared" si="4"/>
        <v>1931.4648461189681</v>
      </c>
      <c r="O22">
        <f t="shared" si="5"/>
        <v>7.5660339816398894</v>
      </c>
      <c r="P22" s="6">
        <f t="shared" si="10"/>
        <v>0.15296224065190511</v>
      </c>
      <c r="Q22" s="8">
        <v>0.17420280823982948</v>
      </c>
      <c r="R22">
        <v>11.189162320730118</v>
      </c>
      <c r="S22">
        <v>12.450955019556714</v>
      </c>
      <c r="T22" s="6">
        <f t="shared" si="6"/>
        <v>-1.2617926988265964E-2</v>
      </c>
      <c r="U22" s="8">
        <v>-2.3522812846574079E-2</v>
      </c>
      <c r="V22">
        <f t="shared" si="7"/>
        <v>0.2483826660351838</v>
      </c>
    </row>
    <row r="23" spans="1:22" x14ac:dyDescent="0.35">
      <c r="A23">
        <v>1980</v>
      </c>
      <c r="B23">
        <v>557939217934.8877</v>
      </c>
      <c r="C23">
        <v>67705186</v>
      </c>
      <c r="D23">
        <f t="shared" si="0"/>
        <v>8240.7161237971886</v>
      </c>
      <c r="E23">
        <f t="shared" si="1"/>
        <v>9.0168425273550294</v>
      </c>
      <c r="F23" s="6">
        <f t="shared" si="8"/>
        <v>5.8023831890363198E-2</v>
      </c>
      <c r="G23" s="8">
        <v>6.4792805685680577E-2</v>
      </c>
      <c r="H23">
        <v>436894334648.83978</v>
      </c>
      <c r="I23">
        <f t="shared" si="2"/>
        <v>6452.8932045004613</v>
      </c>
      <c r="J23">
        <f t="shared" si="3"/>
        <v>8.7722838680546573</v>
      </c>
      <c r="K23" s="6">
        <f t="shared" si="9"/>
        <v>7.1319955682049851E-2</v>
      </c>
      <c r="L23" s="8">
        <v>7.5104324770445707E-2</v>
      </c>
      <c r="M23">
        <v>149642870216.08926</v>
      </c>
      <c r="N23">
        <f t="shared" si="4"/>
        <v>2210.2128220442264</v>
      </c>
      <c r="O23">
        <f t="shared" si="5"/>
        <v>7.7008440894428158</v>
      </c>
      <c r="P23" s="6">
        <f t="shared" si="10"/>
        <v>0.13481010780292646</v>
      </c>
      <c r="Q23" s="8">
        <v>0.21294775020660461</v>
      </c>
      <c r="R23">
        <v>10.142620097202345</v>
      </c>
      <c r="S23">
        <v>12.291999553219354</v>
      </c>
      <c r="T23" s="6">
        <f t="shared" si="6"/>
        <v>-2.1493794560170087E-2</v>
      </c>
      <c r="U23" s="8">
        <v>-1.9864410065263797E-2</v>
      </c>
      <c r="V23">
        <f t="shared" si="7"/>
        <v>0.26820640207004198</v>
      </c>
    </row>
    <row r="24" spans="1:22" x14ac:dyDescent="0.35">
      <c r="A24">
        <v>1981</v>
      </c>
      <c r="B24">
        <v>611422385105.06421</v>
      </c>
      <c r="C24">
        <v>69233769</v>
      </c>
      <c r="D24">
        <f t="shared" si="0"/>
        <v>8831.2740146367614</v>
      </c>
      <c r="E24">
        <f t="shared" si="1"/>
        <v>9.0860545657086043</v>
      </c>
      <c r="F24" s="6">
        <f t="shared" si="8"/>
        <v>6.9212038353574812E-2</v>
      </c>
      <c r="G24" s="8">
        <v>5.9430304670072154E-2</v>
      </c>
      <c r="H24">
        <v>470795122897.44769</v>
      </c>
      <c r="I24">
        <f t="shared" si="2"/>
        <v>6800.0793499693436</v>
      </c>
      <c r="J24">
        <f t="shared" si="3"/>
        <v>8.8246895602092525</v>
      </c>
      <c r="K24" s="6">
        <f t="shared" si="9"/>
        <v>5.2405692154595229E-2</v>
      </c>
      <c r="L24" s="8">
        <v>4.8504920444987221E-2</v>
      </c>
      <c r="M24">
        <v>173929837067.61417</v>
      </c>
      <c r="N24">
        <f t="shared" si="4"/>
        <v>2512.2110146511618</v>
      </c>
      <c r="O24">
        <f t="shared" si="5"/>
        <v>7.8289185267078203</v>
      </c>
      <c r="P24" s="6">
        <f t="shared" si="10"/>
        <v>0.12807443726500445</v>
      </c>
      <c r="Q24" s="8">
        <v>2.9153276966948027E-2</v>
      </c>
      <c r="R24">
        <v>9.8615684272643271</v>
      </c>
      <c r="S24">
        <v>12.255706516329143</v>
      </c>
      <c r="T24" s="6">
        <f t="shared" si="6"/>
        <v>-2.3941380890648158E-2</v>
      </c>
      <c r="U24" s="8">
        <v>-1.8848012370995027E-2</v>
      </c>
      <c r="V24">
        <f t="shared" si="7"/>
        <v>0.28446756498410963</v>
      </c>
    </row>
    <row r="25" spans="1:22" x14ac:dyDescent="0.35">
      <c r="A25">
        <v>1982</v>
      </c>
      <c r="B25">
        <v>611119202965.58972</v>
      </c>
      <c r="C25">
        <v>70656783</v>
      </c>
      <c r="D25">
        <f t="shared" si="0"/>
        <v>8649.1229435904224</v>
      </c>
      <c r="E25">
        <f t="shared" si="1"/>
        <v>9.0652132009806508</v>
      </c>
      <c r="F25" s="6">
        <f t="shared" si="8"/>
        <v>-2.0841364727953504E-2</v>
      </c>
      <c r="G25" s="8">
        <v>-2.8622549176883005E-2</v>
      </c>
      <c r="H25">
        <v>462053983078.33929</v>
      </c>
      <c r="I25">
        <f t="shared" si="2"/>
        <v>6539.4143840137658</v>
      </c>
      <c r="J25">
        <f t="shared" si="3"/>
        <v>8.7856028967131827</v>
      </c>
      <c r="K25" s="6">
        <f t="shared" si="9"/>
        <v>-3.9086663496069818E-2</v>
      </c>
      <c r="L25" s="8">
        <v>-4.8908407047478342E-2</v>
      </c>
      <c r="M25">
        <v>144724632673.42468</v>
      </c>
      <c r="N25">
        <f t="shared" si="4"/>
        <v>2048.2765635314117</v>
      </c>
      <c r="O25">
        <f t="shared" si="5"/>
        <v>7.6247540178290345</v>
      </c>
      <c r="P25" s="6">
        <f t="shared" si="10"/>
        <v>-0.20416450887878579</v>
      </c>
      <c r="Q25" s="8">
        <v>-0.16372742087051773</v>
      </c>
      <c r="R25">
        <v>14.42686588250729</v>
      </c>
      <c r="S25">
        <v>9.7071477392361363</v>
      </c>
      <c r="T25" s="6">
        <f t="shared" si="6"/>
        <v>4.7197181432711538E-2</v>
      </c>
      <c r="U25" s="8">
        <v>5.4601142795825737E-2</v>
      </c>
      <c r="V25">
        <f t="shared" si="7"/>
        <v>0.23681899042137233</v>
      </c>
    </row>
    <row r="26" spans="1:22" x14ac:dyDescent="0.35">
      <c r="A26">
        <v>1983</v>
      </c>
      <c r="B26">
        <v>582860269033.10913</v>
      </c>
      <c r="C26">
        <v>72080310</v>
      </c>
      <c r="D26">
        <f t="shared" si="0"/>
        <v>8086.2619629841929</v>
      </c>
      <c r="E26">
        <f t="shared" si="1"/>
        <v>8.9979218467800965</v>
      </c>
      <c r="F26" s="6">
        <f t="shared" si="8"/>
        <v>-6.729135420055421E-2</v>
      </c>
      <c r="G26" s="8">
        <v>-5.8708479260425328E-2</v>
      </c>
      <c r="H26">
        <v>442603564412.40015</v>
      </c>
      <c r="I26">
        <f t="shared" si="2"/>
        <v>6140.4225982435446</v>
      </c>
      <c r="J26">
        <f t="shared" si="3"/>
        <v>8.7226488458482088</v>
      </c>
      <c r="K26" s="6">
        <f t="shared" si="9"/>
        <v>-6.2954050864973965E-2</v>
      </c>
      <c r="L26" s="8">
        <v>-7.8767824333771941E-2</v>
      </c>
      <c r="M26">
        <v>103793403500.06551</v>
      </c>
      <c r="N26">
        <f t="shared" si="4"/>
        <v>1439.9688833200844</v>
      </c>
      <c r="O26">
        <f t="shared" si="5"/>
        <v>7.272376783531076</v>
      </c>
      <c r="P26" s="6">
        <f t="shared" si="10"/>
        <v>-0.35237723429795853</v>
      </c>
      <c r="Q26" s="8">
        <v>-0.33058789561012425</v>
      </c>
      <c r="R26">
        <v>18.115034750119367</v>
      </c>
      <c r="S26">
        <v>8.9810672857428333</v>
      </c>
      <c r="T26" s="6">
        <f t="shared" si="6"/>
        <v>9.1339674643765342E-2</v>
      </c>
      <c r="U26" s="8">
        <v>0.12754829736022585</v>
      </c>
      <c r="V26">
        <f t="shared" si="7"/>
        <v>0.17807596265267064</v>
      </c>
    </row>
    <row r="27" spans="1:22" x14ac:dyDescent="0.35">
      <c r="A27">
        <v>1984</v>
      </c>
      <c r="B27">
        <v>603338559533.2168</v>
      </c>
      <c r="C27">
        <v>73489654</v>
      </c>
      <c r="D27">
        <f t="shared" si="0"/>
        <v>8209.8435180170636</v>
      </c>
      <c r="E27">
        <f t="shared" si="1"/>
        <v>9.0130891423399913</v>
      </c>
      <c r="F27" s="6">
        <f t="shared" si="8"/>
        <v>1.5167295559894711E-2</v>
      </c>
      <c r="G27" s="8">
        <v>1.2510778869487815E-2</v>
      </c>
      <c r="H27">
        <v>459272563448.80164</v>
      </c>
      <c r="I27">
        <f t="shared" si="2"/>
        <v>6249.4859949783086</v>
      </c>
      <c r="J27">
        <f t="shared" si="3"/>
        <v>8.740254498545017</v>
      </c>
      <c r="K27" s="6">
        <f t="shared" si="9"/>
        <v>1.7605652696808249E-2</v>
      </c>
      <c r="L27" s="8">
        <v>1.0989354937633422E-2</v>
      </c>
      <c r="M27">
        <v>110469361680.95041</v>
      </c>
      <c r="N27">
        <f t="shared" si="4"/>
        <v>1503.1961054130206</v>
      </c>
      <c r="O27">
        <f t="shared" si="5"/>
        <v>7.3153488572317569</v>
      </c>
      <c r="P27" s="6">
        <f t="shared" si="10"/>
        <v>4.2972073700680902E-2</v>
      </c>
      <c r="Q27" s="8">
        <v>3.7286820968924772E-2</v>
      </c>
      <c r="R27">
        <v>16.567142895815234</v>
      </c>
      <c r="S27">
        <v>9.1052744488281814</v>
      </c>
      <c r="T27" s="6">
        <f t="shared" si="6"/>
        <v>7.4618684469870522E-2</v>
      </c>
      <c r="U27" s="8">
        <v>8.8192783784541498E-2</v>
      </c>
      <c r="V27">
        <f t="shared" si="7"/>
        <v>0.18309680350352034</v>
      </c>
    </row>
    <row r="28" spans="1:22" x14ac:dyDescent="0.35">
      <c r="A28">
        <v>1985</v>
      </c>
      <c r="B28">
        <v>614917928411.61743</v>
      </c>
      <c r="C28">
        <v>74872006</v>
      </c>
      <c r="D28">
        <f t="shared" si="0"/>
        <v>8212.921774950406</v>
      </c>
      <c r="E28">
        <f t="shared" si="1"/>
        <v>9.0134640191545206</v>
      </c>
      <c r="F28" s="6">
        <f t="shared" si="8"/>
        <v>3.7487681452930133E-4</v>
      </c>
      <c r="G28" s="8">
        <v>8.4465628769692103E-4</v>
      </c>
      <c r="H28">
        <v>472685186991.41602</v>
      </c>
      <c r="I28">
        <f t="shared" si="2"/>
        <v>6313.2432566507705</v>
      </c>
      <c r="J28">
        <f t="shared" si="3"/>
        <v>8.750404810280223</v>
      </c>
      <c r="K28" s="6">
        <f t="shared" si="9"/>
        <v>1.0150311735205975E-2</v>
      </c>
      <c r="L28" s="8">
        <v>1.1846560793089544E-2</v>
      </c>
      <c r="M28">
        <v>119143036964.34248</v>
      </c>
      <c r="N28">
        <f t="shared" si="4"/>
        <v>1591.2894996341154</v>
      </c>
      <c r="O28">
        <f t="shared" si="5"/>
        <v>7.372299972585755</v>
      </c>
      <c r="P28" s="6">
        <f t="shared" si="10"/>
        <v>5.6951115353998105E-2</v>
      </c>
      <c r="Q28" s="8">
        <v>6.545269669951459E-2</v>
      </c>
      <c r="R28">
        <v>14.566314890479662</v>
      </c>
      <c r="S28">
        <v>9.7649774991862728</v>
      </c>
      <c r="T28" s="6">
        <f t="shared" si="6"/>
        <v>4.8013373912933893E-2</v>
      </c>
      <c r="U28" s="8">
        <v>4.5509043237928898E-2</v>
      </c>
      <c r="V28">
        <f t="shared" si="7"/>
        <v>0.19375437185918218</v>
      </c>
    </row>
    <row r="29" spans="1:22" x14ac:dyDescent="0.35">
      <c r="A29">
        <v>1986</v>
      </c>
      <c r="B29">
        <v>590751900359.02515</v>
      </c>
      <c r="C29">
        <v>76224365</v>
      </c>
      <c r="D29">
        <f t="shared" si="0"/>
        <v>7750.1714885919373</v>
      </c>
      <c r="E29">
        <f t="shared" si="1"/>
        <v>8.9554702496628327</v>
      </c>
      <c r="F29" s="6">
        <f t="shared" si="8"/>
        <v>-5.7993769491687885E-2</v>
      </c>
      <c r="G29" s="8">
        <v>-5.2712926101150082E-2</v>
      </c>
      <c r="H29">
        <v>463417041354.68658</v>
      </c>
      <c r="I29">
        <f t="shared" si="2"/>
        <v>6079.6444989038164</v>
      </c>
      <c r="J29">
        <f t="shared" si="3"/>
        <v>8.7127015026757118</v>
      </c>
      <c r="K29" s="6">
        <f t="shared" si="9"/>
        <v>-3.7703307604511238E-2</v>
      </c>
      <c r="L29" s="8">
        <v>-4.7504328285303821E-2</v>
      </c>
      <c r="M29">
        <v>105081271888.11996</v>
      </c>
      <c r="N29">
        <f t="shared" si="4"/>
        <v>1378.5785147323952</v>
      </c>
      <c r="O29">
        <f t="shared" si="5"/>
        <v>7.2288081854848976</v>
      </c>
      <c r="P29" s="6">
        <f t="shared" si="10"/>
        <v>-0.14349178710085742</v>
      </c>
      <c r="Q29" s="8">
        <v>-3.258321414845744E-2</v>
      </c>
      <c r="R29">
        <v>16.682179926955971</v>
      </c>
      <c r="S29">
        <v>12.924042663022769</v>
      </c>
      <c r="T29" s="6">
        <f t="shared" si="6"/>
        <v>3.758137263933202E-2</v>
      </c>
      <c r="U29" s="8">
        <v>3.8699058222523626E-2</v>
      </c>
      <c r="V29">
        <f t="shared" si="7"/>
        <v>0.1778771626875133</v>
      </c>
    </row>
    <row r="30" spans="1:22" x14ac:dyDescent="0.35">
      <c r="A30">
        <v>1987</v>
      </c>
      <c r="B30">
        <v>602941257829.79529</v>
      </c>
      <c r="C30">
        <v>77553504</v>
      </c>
      <c r="D30">
        <f t="shared" si="0"/>
        <v>7774.5198699183893</v>
      </c>
      <c r="E30">
        <f t="shared" si="1"/>
        <v>8.9586069820754766</v>
      </c>
      <c r="F30" s="6">
        <f t="shared" si="8"/>
        <v>3.1367324126438945E-3</v>
      </c>
      <c r="G30" s="8">
        <v>-2.8969376151799509E-3</v>
      </c>
      <c r="H30">
        <v>462008439364.51953</v>
      </c>
      <c r="I30">
        <f t="shared" si="2"/>
        <v>5957.2864607706124</v>
      </c>
      <c r="J30">
        <f t="shared" si="3"/>
        <v>8.6923703645655941</v>
      </c>
      <c r="K30" s="6">
        <f t="shared" si="9"/>
        <v>-2.0331138110117664E-2</v>
      </c>
      <c r="L30" s="8">
        <v>-2.1697660960519727E-2</v>
      </c>
      <c r="M30">
        <v>104952823070.94373</v>
      </c>
      <c r="N30">
        <f t="shared" si="4"/>
        <v>1353.2956946851007</v>
      </c>
      <c r="O30">
        <f t="shared" si="5"/>
        <v>7.2102981517318741</v>
      </c>
      <c r="P30" s="6">
        <f t="shared" si="10"/>
        <v>-1.8510033753023514E-2</v>
      </c>
      <c r="Q30" s="8">
        <v>-6.1288489948458924E-2</v>
      </c>
      <c r="R30">
        <v>18.53656700425887</v>
      </c>
      <c r="S30">
        <v>12.725753838526099</v>
      </c>
      <c r="T30" s="6">
        <f t="shared" si="6"/>
        <v>5.8108131657327713E-2</v>
      </c>
      <c r="U30" s="8">
        <v>6.1908455437552481E-2</v>
      </c>
      <c r="V30">
        <f t="shared" si="7"/>
        <v>0.17406807331232743</v>
      </c>
    </row>
    <row r="31" spans="1:22" x14ac:dyDescent="0.35">
      <c r="A31">
        <v>1988</v>
      </c>
      <c r="B31">
        <v>610286657409.9071</v>
      </c>
      <c r="C31">
        <v>78892015</v>
      </c>
      <c r="D31">
        <f t="shared" si="0"/>
        <v>7735.7215100908134</v>
      </c>
      <c r="E31">
        <f t="shared" si="1"/>
        <v>8.953604037272477</v>
      </c>
      <c r="F31" s="6">
        <f t="shared" si="8"/>
        <v>-5.0029448029995649E-3</v>
      </c>
      <c r="G31" s="8">
        <v>-6.9181771287070148E-3</v>
      </c>
      <c r="H31">
        <v>468700112091.29004</v>
      </c>
      <c r="I31">
        <f t="shared" si="2"/>
        <v>5941.0336025932411</v>
      </c>
      <c r="J31">
        <f t="shared" si="3"/>
        <v>8.689638404389779</v>
      </c>
      <c r="K31" s="6">
        <f t="shared" si="9"/>
        <v>-2.731960175815118E-3</v>
      </c>
      <c r="L31" s="8">
        <v>-1.5909738232409154E-3</v>
      </c>
      <c r="M31">
        <v>111023719729.75192</v>
      </c>
      <c r="N31">
        <f t="shared" si="4"/>
        <v>1407.2871599204548</v>
      </c>
      <c r="O31">
        <f t="shared" si="5"/>
        <v>7.2494191300501871</v>
      </c>
      <c r="P31" s="6">
        <f t="shared" si="10"/>
        <v>3.9120978318313071E-2</v>
      </c>
      <c r="Q31" s="8">
        <v>5.249482575303599E-2</v>
      </c>
      <c r="R31">
        <v>20.096056146416899</v>
      </c>
      <c r="S31">
        <v>18.694280801486212</v>
      </c>
      <c r="T31" s="6">
        <f t="shared" si="6"/>
        <v>1.4017753449306874E-2</v>
      </c>
      <c r="U31" s="8">
        <v>1.5066131014513311E-2</v>
      </c>
      <c r="V31">
        <f t="shared" si="7"/>
        <v>0.18192060793356224</v>
      </c>
    </row>
    <row r="32" spans="1:22" x14ac:dyDescent="0.35">
      <c r="A32">
        <v>1989</v>
      </c>
      <c r="B32">
        <v>632412287308.1637</v>
      </c>
      <c r="C32">
        <v>80233749</v>
      </c>
      <c r="D32">
        <f t="shared" si="0"/>
        <v>7882.1231114124266</v>
      </c>
      <c r="E32">
        <f t="shared" si="1"/>
        <v>8.9723525769443651</v>
      </c>
      <c r="F32" s="6">
        <f t="shared" si="8"/>
        <v>1.8748539671888054E-2</v>
      </c>
      <c r="G32" s="8">
        <v>2.1442684529439759E-2</v>
      </c>
      <c r="H32">
        <v>495483068586.1712</v>
      </c>
      <c r="I32">
        <f t="shared" si="2"/>
        <v>6175.4944117863815</v>
      </c>
      <c r="J32">
        <f t="shared" si="3"/>
        <v>8.7283442249770662</v>
      </c>
      <c r="K32" s="6">
        <f t="shared" si="9"/>
        <v>3.8705820587287221E-2</v>
      </c>
      <c r="L32" s="8">
        <v>5.2071902840532758E-2</v>
      </c>
      <c r="M32">
        <v>118118826672.75978</v>
      </c>
      <c r="N32">
        <f t="shared" si="4"/>
        <v>1472.1838147281362</v>
      </c>
      <c r="O32">
        <f t="shared" si="5"/>
        <v>7.2945021656286579</v>
      </c>
      <c r="P32" s="6">
        <f t="shared" si="10"/>
        <v>4.508303557847082E-2</v>
      </c>
      <c r="Q32" s="8">
        <v>-3.7428753215860588E-2</v>
      </c>
      <c r="R32">
        <v>19.132199302995943</v>
      </c>
      <c r="S32">
        <v>19.197450774451209</v>
      </c>
      <c r="T32" s="6">
        <f t="shared" si="6"/>
        <v>-6.5251471455265888E-4</v>
      </c>
      <c r="U32" s="8">
        <v>1.9450414931330648E-3</v>
      </c>
      <c r="V32">
        <f t="shared" si="7"/>
        <v>0.1867750343301007</v>
      </c>
    </row>
    <row r="33" spans="1:22" x14ac:dyDescent="0.35">
      <c r="A33">
        <v>1990</v>
      </c>
      <c r="B33">
        <v>665614206222.85803</v>
      </c>
      <c r="C33">
        <v>81720428</v>
      </c>
      <c r="D33">
        <f t="shared" si="0"/>
        <v>8145.0161546248637</v>
      </c>
      <c r="E33">
        <f t="shared" si="1"/>
        <v>9.005161504413536</v>
      </c>
      <c r="F33" s="6">
        <f t="shared" si="8"/>
        <v>3.2808927469170968E-2</v>
      </c>
      <c r="G33" s="8">
        <v>3.2161903376379364E-2</v>
      </c>
      <c r="H33">
        <v>522897130820.19849</v>
      </c>
      <c r="I33">
        <f t="shared" si="2"/>
        <v>6398.6097921586816</v>
      </c>
      <c r="J33">
        <f t="shared" si="3"/>
        <v>8.7638360257768806</v>
      </c>
      <c r="K33" s="6">
        <f t="shared" si="9"/>
        <v>3.5491800799814399E-2</v>
      </c>
      <c r="L33" s="8">
        <v>4.4218854211978353E-2</v>
      </c>
      <c r="M33">
        <v>133623950817.45621</v>
      </c>
      <c r="N33">
        <f t="shared" si="4"/>
        <v>1635.1352298039385</v>
      </c>
      <c r="O33">
        <f t="shared" si="5"/>
        <v>7.3994807892713306</v>
      </c>
      <c r="P33" s="6">
        <f t="shared" si="10"/>
        <v>0.10497862364267263</v>
      </c>
      <c r="Q33" s="8">
        <v>6.0979265665569216E-2</v>
      </c>
      <c r="R33">
        <v>18.70447104917174</v>
      </c>
      <c r="S33">
        <v>19.81522536415795</v>
      </c>
      <c r="T33" s="6">
        <f t="shared" si="6"/>
        <v>-1.1107543149862096E-2</v>
      </c>
      <c r="U33" s="8">
        <v>-3.5713404517666585E-3</v>
      </c>
      <c r="V33">
        <f t="shared" si="7"/>
        <v>0.20075285288114303</v>
      </c>
    </row>
    <row r="34" spans="1:22" x14ac:dyDescent="0.35">
      <c r="A34">
        <v>1991</v>
      </c>
      <c r="B34">
        <v>692078394538.28699</v>
      </c>
      <c r="C34">
        <v>83351595</v>
      </c>
      <c r="D34">
        <f t="shared" si="0"/>
        <v>8303.1211884822005</v>
      </c>
      <c r="E34">
        <f t="shared" si="1"/>
        <v>9.0243867699018949</v>
      </c>
      <c r="F34" s="6">
        <f t="shared" si="8"/>
        <v>1.92252654883589E-2</v>
      </c>
      <c r="G34" s="8">
        <v>2.304979588893552E-2</v>
      </c>
      <c r="H34">
        <v>547747732623.57495</v>
      </c>
      <c r="I34">
        <f t="shared" si="2"/>
        <v>6571.5327058057492</v>
      </c>
      <c r="J34">
        <f t="shared" si="3"/>
        <v>8.7905023728260208</v>
      </c>
      <c r="K34" s="6">
        <f t="shared" si="9"/>
        <v>2.6666347049140171E-2</v>
      </c>
      <c r="L34" s="8">
        <v>2.7573807309496878E-2</v>
      </c>
      <c r="M34">
        <v>144724632672.96835</v>
      </c>
      <c r="N34">
        <f t="shared" si="4"/>
        <v>1736.3150959854859</v>
      </c>
      <c r="O34">
        <f t="shared" si="5"/>
        <v>7.4595203856539918</v>
      </c>
      <c r="P34" s="6">
        <f t="shared" si="10"/>
        <v>6.0039596382661209E-2</v>
      </c>
      <c r="Q34" s="8">
        <v>8.3272071713343276E-2</v>
      </c>
      <c r="R34">
        <v>16.433390033604354</v>
      </c>
      <c r="S34">
        <v>19.353145123815214</v>
      </c>
      <c r="T34" s="6">
        <f t="shared" si="6"/>
        <v>-2.9197550902108595E-2</v>
      </c>
      <c r="U34" s="8">
        <v>-2.5054057254354049E-2</v>
      </c>
      <c r="V34">
        <f t="shared" si="7"/>
        <v>0.20911595249194265</v>
      </c>
    </row>
    <row r="35" spans="1:22" x14ac:dyDescent="0.35">
      <c r="A35">
        <v>1992</v>
      </c>
      <c r="B35">
        <v>716775997861.72534</v>
      </c>
      <c r="C35">
        <v>84993164</v>
      </c>
      <c r="D35">
        <f t="shared" si="0"/>
        <v>8433.3370371024812</v>
      </c>
      <c r="E35">
        <f t="shared" si="1"/>
        <v>9.0399478252295182</v>
      </c>
      <c r="F35" s="6">
        <f t="shared" si="8"/>
        <v>1.5561055327623308E-2</v>
      </c>
      <c r="G35" s="8">
        <v>1.6683723120531013E-2</v>
      </c>
      <c r="H35">
        <v>567926850703.87476</v>
      </c>
      <c r="I35">
        <f t="shared" si="2"/>
        <v>6682.0297536384778</v>
      </c>
      <c r="J35">
        <f t="shared" si="3"/>
        <v>8.8071770757111096</v>
      </c>
      <c r="K35" s="6">
        <f t="shared" si="9"/>
        <v>1.6674702885088877E-2</v>
      </c>
      <c r="L35" s="8">
        <v>2.7810838258139903E-2</v>
      </c>
      <c r="M35">
        <v>160425810266.28937</v>
      </c>
      <c r="N35">
        <f t="shared" si="4"/>
        <v>1887.5142742808041</v>
      </c>
      <c r="O35">
        <f t="shared" si="5"/>
        <v>7.5430160436274605</v>
      </c>
      <c r="P35" s="6">
        <f t="shared" si="10"/>
        <v>8.3495657973468695E-2</v>
      </c>
      <c r="Q35" s="8">
        <v>7.0672736906311151E-2</v>
      </c>
      <c r="R35">
        <v>15.256744442975048</v>
      </c>
      <c r="S35">
        <v>20.296751461136971</v>
      </c>
      <c r="T35" s="6">
        <f t="shared" si="6"/>
        <v>-5.0400070181619225E-2</v>
      </c>
      <c r="U35" s="8">
        <v>-4.7658344092211029E-2</v>
      </c>
      <c r="V35">
        <f t="shared" si="7"/>
        <v>0.22381582355557256</v>
      </c>
    </row>
    <row r="36" spans="1:22" x14ac:dyDescent="0.35">
      <c r="A36">
        <v>1993</v>
      </c>
      <c r="B36">
        <v>737325961811.20178</v>
      </c>
      <c r="C36">
        <v>86648447</v>
      </c>
      <c r="D36">
        <f t="shared" si="0"/>
        <v>8509.3961558387982</v>
      </c>
      <c r="E36">
        <f t="shared" si="1"/>
        <v>9.0489262620391351</v>
      </c>
      <c r="F36" s="6">
        <f t="shared" si="8"/>
        <v>8.9784368096168521E-3</v>
      </c>
      <c r="G36" s="8">
        <v>1.0663778452366657E-3</v>
      </c>
      <c r="H36">
        <v>570477298640.00867</v>
      </c>
      <c r="I36">
        <f t="shared" si="2"/>
        <v>6583.8144639800485</v>
      </c>
      <c r="J36">
        <f t="shared" si="3"/>
        <v>8.7923695621269253</v>
      </c>
      <c r="K36" s="6">
        <f t="shared" si="9"/>
        <v>-1.4807513584184306E-2</v>
      </c>
      <c r="L36" s="8">
        <v>-3.6972784945747961E-3</v>
      </c>
      <c r="M36">
        <v>158431473392.42062</v>
      </c>
      <c r="N36">
        <f t="shared" si="4"/>
        <v>1828.4398495038304</v>
      </c>
      <c r="O36">
        <f t="shared" si="5"/>
        <v>7.5112183409607516</v>
      </c>
      <c r="P36" s="6">
        <f t="shared" si="10"/>
        <v>-3.1797702666708894E-2</v>
      </c>
      <c r="Q36" s="8">
        <v>-0.13710134090723525</v>
      </c>
      <c r="R36">
        <v>11.595984682659715</v>
      </c>
      <c r="S36">
        <v>14.567138875171128</v>
      </c>
      <c r="T36" s="6">
        <f t="shared" si="6"/>
        <v>-2.9711541925114132E-2</v>
      </c>
      <c r="U36" s="8">
        <v>-3.3481449705460915E-2</v>
      </c>
      <c r="V36">
        <f t="shared" si="7"/>
        <v>0.21487304340029231</v>
      </c>
    </row>
    <row r="37" spans="1:22" x14ac:dyDescent="0.35">
      <c r="A37">
        <v>1994</v>
      </c>
      <c r="B37">
        <v>769725007521.97009</v>
      </c>
      <c r="C37">
        <v>88314424</v>
      </c>
      <c r="D37">
        <f t="shared" si="0"/>
        <v>8715.7337687212912</v>
      </c>
      <c r="E37">
        <f t="shared" si="1"/>
        <v>9.072885150476532</v>
      </c>
      <c r="F37" s="6">
        <f t="shared" si="8"/>
        <v>2.3958888437396908E-2</v>
      </c>
      <c r="G37" s="8">
        <v>2.6136004962318715E-2</v>
      </c>
      <c r="H37">
        <v>597544052743.10071</v>
      </c>
      <c r="I37">
        <f t="shared" si="2"/>
        <v>6766.0980582639677</v>
      </c>
      <c r="J37">
        <f t="shared" si="3"/>
        <v>8.8196798420325546</v>
      </c>
      <c r="K37" s="6">
        <f t="shared" si="9"/>
        <v>2.7310279905629287E-2</v>
      </c>
      <c r="L37" s="8">
        <v>2.7335911309878114E-2</v>
      </c>
      <c r="M37">
        <v>179280255624.90015</v>
      </c>
      <c r="N37">
        <f t="shared" si="4"/>
        <v>2030.0223622009939</v>
      </c>
      <c r="O37">
        <f t="shared" si="5"/>
        <v>7.6158020878377171</v>
      </c>
      <c r="P37" s="6">
        <f t="shared" si="10"/>
        <v>0.10458374687696548</v>
      </c>
      <c r="Q37" s="8">
        <v>6.5750374044687643E-2</v>
      </c>
      <c r="R37">
        <v>12.75459571252717</v>
      </c>
      <c r="S37">
        <v>16.403876421631001</v>
      </c>
      <c r="T37" s="6">
        <f t="shared" si="6"/>
        <v>-3.6492807091038311E-2</v>
      </c>
      <c r="U37" s="8">
        <v>-4.3845020613196929E-2</v>
      </c>
      <c r="V37">
        <f t="shared" si="7"/>
        <v>0.23291468235138896</v>
      </c>
    </row>
    <row r="38" spans="1:22" x14ac:dyDescent="0.35">
      <c r="A38">
        <v>1995</v>
      </c>
      <c r="B38">
        <v>724231953299.776</v>
      </c>
      <c r="C38">
        <v>89969572</v>
      </c>
      <c r="D38">
        <f t="shared" si="0"/>
        <v>8049.7432320760181</v>
      </c>
      <c r="E38">
        <f t="shared" si="1"/>
        <v>8.9933954732673804</v>
      </c>
      <c r="F38" s="6">
        <f t="shared" si="8"/>
        <v>-7.9489677209151566E-2</v>
      </c>
      <c r="G38" s="8">
        <v>-8.342412468538285E-2</v>
      </c>
      <c r="H38">
        <v>566311185861.56714</v>
      </c>
      <c r="I38">
        <f t="shared" si="2"/>
        <v>6294.4746014971279</v>
      </c>
      <c r="J38">
        <f t="shared" si="3"/>
        <v>8.7474274801671346</v>
      </c>
      <c r="K38" s="6">
        <f t="shared" si="9"/>
        <v>-7.2252361865420056E-2</v>
      </c>
      <c r="L38" s="8">
        <v>-0.11990869938491855</v>
      </c>
      <c r="M38">
        <v>118512320857.18716</v>
      </c>
      <c r="N38">
        <f t="shared" si="4"/>
        <v>1317.2489123010073</v>
      </c>
      <c r="O38">
        <f t="shared" si="5"/>
        <v>7.1833006833543855</v>
      </c>
      <c r="P38" s="6">
        <f t="shared" si="10"/>
        <v>-0.43250140448333152</v>
      </c>
      <c r="Q38" s="8">
        <v>-0.26398648404732405</v>
      </c>
      <c r="R38">
        <v>22.865926921195754</v>
      </c>
      <c r="S38">
        <v>20.799904805143946</v>
      </c>
      <c r="T38" s="6">
        <f t="shared" si="6"/>
        <v>2.0660221160518084E-2</v>
      </c>
      <c r="U38" s="8">
        <v>2.4727103905065651E-2</v>
      </c>
      <c r="V38">
        <f t="shared" si="7"/>
        <v>0.16363862477651858</v>
      </c>
    </row>
    <row r="39" spans="1:22" x14ac:dyDescent="0.35">
      <c r="A39">
        <v>1996</v>
      </c>
      <c r="B39">
        <v>769266848274.16296</v>
      </c>
      <c r="C39">
        <v>91586555</v>
      </c>
      <c r="D39">
        <f t="shared" si="0"/>
        <v>8399.3425484140444</v>
      </c>
      <c r="E39">
        <f t="shared" si="1"/>
        <v>9.035908713722355</v>
      </c>
      <c r="F39" s="6">
        <f t="shared" si="8"/>
        <v>4.2513240454974621E-2</v>
      </c>
      <c r="G39" s="8">
        <v>3.5131226463730236E-2</v>
      </c>
      <c r="H39">
        <v>583276312168.09326</v>
      </c>
      <c r="I39">
        <f t="shared" si="2"/>
        <v>6368.5801061967368</v>
      </c>
      <c r="J39">
        <f t="shared" si="3"/>
        <v>8.7591318204537654</v>
      </c>
      <c r="K39" s="6">
        <f t="shared" si="9"/>
        <v>1.170434028663081E-2</v>
      </c>
      <c r="L39" s="8">
        <v>6.5279366589514609E-3</v>
      </c>
      <c r="M39">
        <v>140521988841.3822</v>
      </c>
      <c r="N39">
        <f t="shared" si="4"/>
        <v>1534.3080525452913</v>
      </c>
      <c r="O39">
        <f t="shared" si="5"/>
        <v>7.3358347782886169</v>
      </c>
      <c r="P39" s="6">
        <f t="shared" si="10"/>
        <v>0.15253409493423131</v>
      </c>
      <c r="Q39" s="8">
        <v>0.13595292126029657</v>
      </c>
      <c r="R39">
        <v>24.72313195214161</v>
      </c>
      <c r="S39">
        <v>23.044691581765115</v>
      </c>
      <c r="T39" s="6">
        <f t="shared" si="6"/>
        <v>1.6784403703764959E-2</v>
      </c>
      <c r="U39" s="8">
        <v>1.9619211750615616E-2</v>
      </c>
      <c r="V39">
        <f t="shared" si="7"/>
        <v>0.18267001776644981</v>
      </c>
    </row>
    <row r="40" spans="1:22" x14ac:dyDescent="0.35">
      <c r="A40">
        <v>1997</v>
      </c>
      <c r="B40">
        <v>824645415966.3302</v>
      </c>
      <c r="C40">
        <v>93183094</v>
      </c>
      <c r="D40">
        <f t="shared" si="0"/>
        <v>8849.7320765752866</v>
      </c>
      <c r="E40">
        <f t="shared" si="1"/>
        <v>9.0881424637104118</v>
      </c>
      <c r="F40" s="6">
        <f t="shared" si="8"/>
        <v>5.2233749988056744E-2</v>
      </c>
      <c r="G40" s="8">
        <v>5.1749685225816577E-2</v>
      </c>
      <c r="H40">
        <v>625579135683.66357</v>
      </c>
      <c r="I40">
        <f t="shared" si="2"/>
        <v>6713.4402693654238</v>
      </c>
      <c r="J40">
        <f t="shared" si="3"/>
        <v>8.8118668063800758</v>
      </c>
      <c r="K40" s="6">
        <f t="shared" si="9"/>
        <v>5.2734985926310429E-2</v>
      </c>
      <c r="L40" s="8">
        <v>4.8812659976968042E-2</v>
      </c>
      <c r="M40">
        <v>162213910259.84686</v>
      </c>
      <c r="N40">
        <f t="shared" si="4"/>
        <v>1740.8083730279106</v>
      </c>
      <c r="O40">
        <f t="shared" si="5"/>
        <v>7.4621048665236263</v>
      </c>
      <c r="P40" s="6">
        <f t="shared" si="10"/>
        <v>0.1262700882350094</v>
      </c>
      <c r="Q40" s="8">
        <v>0.14076876687023798</v>
      </c>
      <c r="R40">
        <v>23.255572146927129</v>
      </c>
      <c r="S40">
        <v>23.23630342464638</v>
      </c>
      <c r="T40" s="6">
        <f t="shared" si="6"/>
        <v>1.9268722280749273E-4</v>
      </c>
      <c r="U40" s="8">
        <v>1.5538791110272186E-3</v>
      </c>
      <c r="V40">
        <f t="shared" si="7"/>
        <v>0.1967074661656398</v>
      </c>
    </row>
    <row r="41" spans="1:22" x14ac:dyDescent="0.35">
      <c r="A41">
        <v>1998</v>
      </c>
      <c r="B41">
        <v>875650385843.30957</v>
      </c>
      <c r="C41">
        <v>94767284</v>
      </c>
      <c r="D41">
        <f t="shared" si="0"/>
        <v>9240.0071932346345</v>
      </c>
      <c r="E41">
        <f t="shared" si="1"/>
        <v>9.1312979431240233</v>
      </c>
      <c r="F41" s="6">
        <f t="shared" si="8"/>
        <v>4.3155479413611531E-2</v>
      </c>
      <c r="G41" s="8">
        <v>3.4363752427953642E-2</v>
      </c>
      <c r="H41">
        <v>662996424533.58533</v>
      </c>
      <c r="I41">
        <f t="shared" si="2"/>
        <v>6996.047544568074</v>
      </c>
      <c r="J41">
        <f t="shared" si="3"/>
        <v>8.8531006320799612</v>
      </c>
      <c r="K41" s="6">
        <f t="shared" si="9"/>
        <v>4.1233825699885429E-2</v>
      </c>
      <c r="L41" s="8">
        <v>3.9306621354186611E-2</v>
      </c>
      <c r="M41">
        <v>179539183581.62775</v>
      </c>
      <c r="N41">
        <f t="shared" si="4"/>
        <v>1894.5270562109572</v>
      </c>
      <c r="O41">
        <f t="shared" si="5"/>
        <v>7.546724511808752</v>
      </c>
      <c r="P41" s="6">
        <f t="shared" si="10"/>
        <v>8.4619645285125777E-2</v>
      </c>
      <c r="Q41" s="8">
        <v>0.10373281447695826</v>
      </c>
      <c r="R41">
        <v>23.22174939516405</v>
      </c>
      <c r="S41">
        <v>24.810134744853841</v>
      </c>
      <c r="T41" s="6">
        <f t="shared" si="6"/>
        <v>-1.5883853496897905E-2</v>
      </c>
      <c r="U41" s="8">
        <v>-1.8390823829496802E-2</v>
      </c>
      <c r="V41">
        <f t="shared" si="7"/>
        <v>0.20503523607623328</v>
      </c>
    </row>
    <row r="42" spans="1:22" x14ac:dyDescent="0.35">
      <c r="A42">
        <v>1999</v>
      </c>
      <c r="B42">
        <v>899774820109.76392</v>
      </c>
      <c r="C42">
        <v>96334810</v>
      </c>
      <c r="D42">
        <f t="shared" si="0"/>
        <v>9340.0798746555265</v>
      </c>
      <c r="E42">
        <f t="shared" si="1"/>
        <v>9.1420700830766339</v>
      </c>
      <c r="F42" s="6">
        <f t="shared" si="8"/>
        <v>1.0772139952610615E-2</v>
      </c>
      <c r="G42" s="8">
        <v>2.4432525220683843E-2</v>
      </c>
      <c r="H42">
        <v>692224271153.17786</v>
      </c>
      <c r="I42">
        <f t="shared" si="2"/>
        <v>7185.6089315292975</v>
      </c>
      <c r="J42">
        <f t="shared" si="3"/>
        <v>8.8798355453088345</v>
      </c>
      <c r="K42" s="6">
        <f t="shared" si="9"/>
        <v>2.6734913228873225E-2</v>
      </c>
      <c r="L42" s="8">
        <v>2.8632220691203969E-2</v>
      </c>
      <c r="M42">
        <v>187716675086.38904</v>
      </c>
      <c r="N42">
        <f t="shared" si="4"/>
        <v>1948.5861350262594</v>
      </c>
      <c r="O42">
        <f t="shared" si="5"/>
        <v>7.574859329614525</v>
      </c>
      <c r="P42" s="6">
        <f t="shared" si="10"/>
        <v>2.8134817805772983E-2</v>
      </c>
      <c r="Q42" s="8">
        <v>3.7747034798983226E-2</v>
      </c>
      <c r="R42">
        <v>23.416859249037376</v>
      </c>
      <c r="S42">
        <v>24.595390327073133</v>
      </c>
      <c r="T42" s="6">
        <f t="shared" si="6"/>
        <v>-1.178531078035757E-2</v>
      </c>
      <c r="U42" s="8">
        <v>-1.1947604071233856E-2</v>
      </c>
      <c r="V42">
        <f t="shared" si="7"/>
        <v>0.20862628169955835</v>
      </c>
    </row>
    <row r="43" spans="1:22" x14ac:dyDescent="0.35">
      <c r="A43">
        <v>2000</v>
      </c>
      <c r="B43">
        <v>945027051117.63062</v>
      </c>
      <c r="C43">
        <v>97873442</v>
      </c>
      <c r="D43">
        <f t="shared" si="0"/>
        <v>9655.6024985575823</v>
      </c>
      <c r="E43">
        <f t="shared" si="1"/>
        <v>9.1752935956663002</v>
      </c>
      <c r="F43" s="6">
        <f t="shared" si="8"/>
        <v>3.3223512589666271E-2</v>
      </c>
      <c r="G43" s="8">
        <v>5.042330717744381E-2</v>
      </c>
      <c r="H43">
        <v>746379574592.24341</v>
      </c>
      <c r="I43">
        <f t="shared" si="2"/>
        <v>7625.9663432726047</v>
      </c>
      <c r="J43">
        <f t="shared" si="3"/>
        <v>8.9393143269895425</v>
      </c>
      <c r="K43" s="6">
        <f t="shared" si="9"/>
        <v>5.9478781680708082E-2</v>
      </c>
      <c r="L43" s="8">
        <v>6.5335742263370022E-2</v>
      </c>
      <c r="M43">
        <v>196949494283.11575</v>
      </c>
      <c r="N43">
        <f t="shared" si="4"/>
        <v>2012.2874015518505</v>
      </c>
      <c r="O43">
        <f t="shared" si="5"/>
        <v>7.6070273647320814</v>
      </c>
      <c r="P43" s="6">
        <f t="shared" si="10"/>
        <v>3.2168035117556393E-2</v>
      </c>
      <c r="Q43" s="8">
        <v>5.3724418404408336E-2</v>
      </c>
      <c r="R43">
        <v>24.231173471583698</v>
      </c>
      <c r="S43">
        <v>25.679235722779236</v>
      </c>
      <c r="T43" s="6">
        <f t="shared" si="6"/>
        <v>-1.4480622511955374E-2</v>
      </c>
      <c r="U43" s="8">
        <v>-1.4332184502730544E-2</v>
      </c>
      <c r="V43">
        <f t="shared" si="7"/>
        <v>0.20840619752650955</v>
      </c>
    </row>
    <row r="44" spans="1:22" x14ac:dyDescent="0.35">
      <c r="A44">
        <v>2001</v>
      </c>
      <c r="B44">
        <v>940766441516.06018</v>
      </c>
      <c r="C44">
        <v>99394288</v>
      </c>
      <c r="D44">
        <f t="shared" si="0"/>
        <v>9464.9950258314657</v>
      </c>
      <c r="E44">
        <f t="shared" si="1"/>
        <v>9.1553555381104239</v>
      </c>
      <c r="F44" s="6">
        <f t="shared" si="8"/>
        <v>-1.9938057555876298E-2</v>
      </c>
      <c r="G44" s="8">
        <v>-1.2137560187915675E-2</v>
      </c>
      <c r="H44">
        <v>761427905054.71204</v>
      </c>
      <c r="I44">
        <f t="shared" si="2"/>
        <v>7660.6807129068829</v>
      </c>
      <c r="J44">
        <f t="shared" si="3"/>
        <v>8.943856124701032</v>
      </c>
      <c r="K44" s="6">
        <f t="shared" si="9"/>
        <v>4.541797711489437E-3</v>
      </c>
      <c r="L44" s="8">
        <v>1.4171284865837741E-2</v>
      </c>
      <c r="M44">
        <v>183455616675.33832</v>
      </c>
      <c r="N44">
        <f t="shared" si="4"/>
        <v>1845.7360112619181</v>
      </c>
      <c r="O44">
        <f t="shared" si="5"/>
        <v>7.5206333990195446</v>
      </c>
      <c r="P44" s="6">
        <f t="shared" si="10"/>
        <v>-8.6393965712536769E-2</v>
      </c>
      <c r="Q44" s="8">
        <v>-0.14691605785256368</v>
      </c>
      <c r="R44">
        <v>21.541210202139254</v>
      </c>
      <c r="S44">
        <v>23.198898804162262</v>
      </c>
      <c r="T44" s="6">
        <f t="shared" si="6"/>
        <v>-1.6576886020230077E-2</v>
      </c>
      <c r="U44" s="8">
        <v>-1.5918841063855261E-2</v>
      </c>
      <c r="V44">
        <f t="shared" si="7"/>
        <v>0.19500654846881724</v>
      </c>
    </row>
    <row r="45" spans="1:22" x14ac:dyDescent="0.35">
      <c r="A45">
        <v>2002</v>
      </c>
      <c r="B45">
        <v>938540700989.3186</v>
      </c>
      <c r="C45">
        <v>100917081</v>
      </c>
      <c r="D45">
        <f t="shared" si="0"/>
        <v>9300.1174002379103</v>
      </c>
      <c r="E45">
        <f t="shared" si="1"/>
        <v>9.1377823027431653</v>
      </c>
      <c r="F45" s="6">
        <f t="shared" si="8"/>
        <v>-1.7573235367258633E-2</v>
      </c>
      <c r="G45" s="8">
        <v>-1.9195427349441019E-3</v>
      </c>
      <c r="H45">
        <v>772498144341.58533</v>
      </c>
      <c r="I45">
        <f t="shared" si="2"/>
        <v>7654.7809021704197</v>
      </c>
      <c r="J45">
        <f t="shared" si="3"/>
        <v>8.9430856861499031</v>
      </c>
      <c r="K45" s="6">
        <f t="shared" si="9"/>
        <v>-7.7043855112890469E-4</v>
      </c>
      <c r="L45" s="8">
        <v>5.6541845355075893E-3</v>
      </c>
      <c r="M45">
        <v>182436664282.01114</v>
      </c>
      <c r="N45">
        <f t="shared" si="4"/>
        <v>1807.7877647096345</v>
      </c>
      <c r="O45">
        <f t="shared" si="5"/>
        <v>7.4998591472861103</v>
      </c>
      <c r="P45" s="6">
        <f t="shared" si="10"/>
        <v>-2.077425173343439E-2</v>
      </c>
      <c r="Q45" s="8">
        <v>-1.1414455525106337E-2</v>
      </c>
      <c r="R45">
        <v>21.851761920845991</v>
      </c>
      <c r="S45">
        <v>23.358067333030455</v>
      </c>
      <c r="T45" s="6">
        <f t="shared" si="6"/>
        <v>-1.5063054121844636E-2</v>
      </c>
      <c r="U45" s="8">
        <v>-1.3055508774569791E-2</v>
      </c>
      <c r="V45">
        <f t="shared" si="7"/>
        <v>0.19438332731836147</v>
      </c>
    </row>
    <row r="46" spans="1:22" x14ac:dyDescent="0.35">
      <c r="A46">
        <v>2003</v>
      </c>
      <c r="B46">
        <v>949667522095.50049</v>
      </c>
      <c r="C46">
        <v>102429341</v>
      </c>
      <c r="D46">
        <f t="shared" si="0"/>
        <v>9271.4403199714088</v>
      </c>
      <c r="E46">
        <f t="shared" si="1"/>
        <v>9.1346940208132583</v>
      </c>
      <c r="F46" s="6">
        <f t="shared" si="8"/>
        <v>-3.0882819299069553E-3</v>
      </c>
      <c r="G46" s="8">
        <v>3.323989988508913E-3</v>
      </c>
      <c r="H46">
        <v>786581537746.20203</v>
      </c>
      <c r="I46">
        <f t="shared" si="2"/>
        <v>7679.2599665968955</v>
      </c>
      <c r="J46">
        <f t="shared" si="3"/>
        <v>8.9462784629829084</v>
      </c>
      <c r="K46" s="6">
        <f t="shared" si="9"/>
        <v>3.1927768330053397E-3</v>
      </c>
      <c r="L46" s="8">
        <v>1.1974640815707538E-2</v>
      </c>
      <c r="M46">
        <v>185627888061.37802</v>
      </c>
      <c r="N46">
        <f t="shared" si="4"/>
        <v>1812.2530736713227</v>
      </c>
      <c r="O46">
        <f t="shared" si="5"/>
        <v>7.5023261422321479</v>
      </c>
      <c r="P46" s="6">
        <f t="shared" si="10"/>
        <v>2.4669949460376372E-3</v>
      </c>
      <c r="Q46" s="8">
        <v>-2.7087841707951199E-3</v>
      </c>
      <c r="R46">
        <v>23.655593509055265</v>
      </c>
      <c r="S46">
        <v>25.044823371782758</v>
      </c>
      <c r="T46" s="6">
        <f t="shared" si="6"/>
        <v>-1.3892298627274932E-2</v>
      </c>
      <c r="U46" s="8">
        <v>-1.1806521005327994E-2</v>
      </c>
      <c r="V46">
        <f t="shared" si="7"/>
        <v>0.19546618552541264</v>
      </c>
    </row>
    <row r="47" spans="1:22" x14ac:dyDescent="0.35">
      <c r="A47">
        <v>2004</v>
      </c>
      <c r="B47">
        <v>983527357381.89636</v>
      </c>
      <c r="C47">
        <v>103945813</v>
      </c>
      <c r="D47">
        <f t="shared" si="0"/>
        <v>9461.9237561968603</v>
      </c>
      <c r="E47">
        <f t="shared" si="1"/>
        <v>9.1550309982635589</v>
      </c>
      <c r="F47" s="6">
        <f t="shared" si="8"/>
        <v>2.0336977450300608E-2</v>
      </c>
      <c r="G47" s="8">
        <v>3.1101163474938076E-2</v>
      </c>
      <c r="H47">
        <v>801481316783.39685</v>
      </c>
      <c r="I47">
        <f t="shared" si="2"/>
        <v>7710.568551552883</v>
      </c>
      <c r="J47">
        <f t="shared" si="3"/>
        <v>8.9503472059336175</v>
      </c>
      <c r="K47" s="6">
        <f t="shared" si="9"/>
        <v>4.0687429507091366E-3</v>
      </c>
      <c r="L47" s="8">
        <v>3.0245022133492228E-2</v>
      </c>
      <c r="M47">
        <v>197933783794.99432</v>
      </c>
      <c r="N47">
        <f t="shared" si="4"/>
        <v>1904.2016035315855</v>
      </c>
      <c r="O47">
        <f t="shared" si="5"/>
        <v>7.5518180939537389</v>
      </c>
      <c r="P47" s="6">
        <f t="shared" si="10"/>
        <v>4.9491951721591043E-2</v>
      </c>
      <c r="Q47" s="8">
        <v>0.10397481991294288</v>
      </c>
      <c r="R47">
        <v>25.103356008005491</v>
      </c>
      <c r="S47">
        <v>26.937264025557674</v>
      </c>
      <c r="T47" s="6">
        <f t="shared" si="6"/>
        <v>-1.833908017552183E-2</v>
      </c>
      <c r="U47" s="8">
        <v>-1.4677776836514363E-2</v>
      </c>
      <c r="V47">
        <f t="shared" si="7"/>
        <v>0.20124888475078595</v>
      </c>
    </row>
    <row r="48" spans="1:22" x14ac:dyDescent="0.35">
      <c r="A48">
        <v>2005</v>
      </c>
      <c r="B48">
        <v>1004311720993.8546</v>
      </c>
      <c r="C48">
        <v>105442402</v>
      </c>
      <c r="D48">
        <f t="shared" si="0"/>
        <v>9524.7424370497047</v>
      </c>
      <c r="E48">
        <f t="shared" si="1"/>
        <v>9.1616481588996042</v>
      </c>
      <c r="F48" s="6">
        <f t="shared" si="8"/>
        <v>6.6171606360452273E-3</v>
      </c>
      <c r="G48" s="8">
        <v>1.7678565839439386E-2</v>
      </c>
      <c r="H48">
        <v>818956734801.68164</v>
      </c>
      <c r="I48">
        <f t="shared" si="2"/>
        <v>7766.8634180173703</v>
      </c>
      <c r="J48">
        <f t="shared" si="3"/>
        <v>8.9576216833567486</v>
      </c>
      <c r="K48" s="6">
        <f t="shared" si="9"/>
        <v>7.2744774231310316E-3</v>
      </c>
      <c r="L48" s="8">
        <v>4.0319065916079033E-2</v>
      </c>
      <c r="M48">
        <v>207723590376.66861</v>
      </c>
      <c r="N48">
        <f t="shared" si="4"/>
        <v>1970.0195219060793</v>
      </c>
      <c r="O48">
        <f t="shared" si="5"/>
        <v>7.5857987312799287</v>
      </c>
      <c r="P48" s="6">
        <f t="shared" si="10"/>
        <v>3.3980637326189722E-2</v>
      </c>
      <c r="Q48" s="8">
        <v>4.9409455412576797E-3</v>
      </c>
      <c r="R48">
        <v>25.487073828511402</v>
      </c>
      <c r="S48">
        <v>27.075570823277182</v>
      </c>
      <c r="T48" s="6">
        <f t="shared" si="6"/>
        <v>-1.5884969947657802E-2</v>
      </c>
      <c r="U48" s="8">
        <v>-1.1096924291443407E-2</v>
      </c>
      <c r="V48">
        <f t="shared" si="7"/>
        <v>0.20683178940808128</v>
      </c>
    </row>
    <row r="49" spans="1:22" x14ac:dyDescent="0.35">
      <c r="A49">
        <v>2006</v>
      </c>
      <c r="B49">
        <v>1052569035045.5612</v>
      </c>
      <c r="C49">
        <v>106886790</v>
      </c>
      <c r="D49">
        <f t="shared" si="0"/>
        <v>9847.5128221697105</v>
      </c>
      <c r="E49">
        <f t="shared" si="1"/>
        <v>9.1949741969178067</v>
      </c>
      <c r="F49" s="6">
        <f t="shared" si="8"/>
        <v>3.3326038018202553E-2</v>
      </c>
      <c r="G49" s="7"/>
      <c r="H49">
        <v>853609674938.07202</v>
      </c>
      <c r="I49">
        <f t="shared" si="2"/>
        <v>7986.1101164893435</v>
      </c>
      <c r="J49">
        <f t="shared" si="3"/>
        <v>8.985459076219481</v>
      </c>
      <c r="K49" s="6">
        <f t="shared" si="9"/>
        <v>2.7837392862732457E-2</v>
      </c>
      <c r="L49" s="7"/>
      <c r="M49">
        <v>227574925511.6351</v>
      </c>
      <c r="N49">
        <f t="shared" si="4"/>
        <v>2129.1211524982191</v>
      </c>
      <c r="O49">
        <f t="shared" si="5"/>
        <v>7.6634645690978989</v>
      </c>
      <c r="P49" s="6">
        <f t="shared" si="10"/>
        <v>7.7665837817970207E-2</v>
      </c>
      <c r="Q49" s="7"/>
      <c r="R49">
        <v>26.554748170575927</v>
      </c>
      <c r="S49">
        <v>27.927367918041018</v>
      </c>
      <c r="T49" s="6">
        <f t="shared" si="6"/>
        <v>-1.372619747465091E-2</v>
      </c>
      <c r="U49" s="7"/>
      <c r="V49">
        <f t="shared" si="7"/>
        <v>0.21620902566432079</v>
      </c>
    </row>
    <row r="50" spans="1:22" x14ac:dyDescent="0.35">
      <c r="A50">
        <v>2007</v>
      </c>
      <c r="B50">
        <v>1074439987409.3038</v>
      </c>
      <c r="C50">
        <v>108302973</v>
      </c>
      <c r="D50">
        <f t="shared" si="0"/>
        <v>9920.6878412220849</v>
      </c>
      <c r="E50">
        <f t="shared" si="1"/>
        <v>9.2023775367079637</v>
      </c>
      <c r="F50" s="6">
        <f t="shared" si="8"/>
        <v>7.4033397901569487E-3</v>
      </c>
      <c r="G50" s="7"/>
      <c r="H50">
        <v>864677611153.96069</v>
      </c>
      <c r="I50">
        <f t="shared" si="2"/>
        <v>7983.876962952445</v>
      </c>
      <c r="J50">
        <f t="shared" si="3"/>
        <v>8.9851794074207092</v>
      </c>
      <c r="K50" s="6">
        <f t="shared" si="9"/>
        <v>-2.7966879877183715E-4</v>
      </c>
      <c r="L50" s="7"/>
      <c r="M50">
        <v>243503123931.74933</v>
      </c>
      <c r="N50">
        <f t="shared" si="4"/>
        <v>2248.3512426916418</v>
      </c>
      <c r="O50">
        <f t="shared" si="5"/>
        <v>7.7179524455572803</v>
      </c>
      <c r="P50" s="6">
        <f t="shared" si="10"/>
        <v>5.4487876459381468E-2</v>
      </c>
      <c r="Q50" s="7"/>
      <c r="R50">
        <v>26.781061327925737</v>
      </c>
      <c r="S50">
        <v>28.477463066524088</v>
      </c>
      <c r="T50" s="6">
        <f t="shared" si="6"/>
        <v>-1.6964017385983503E-2</v>
      </c>
      <c r="U50" s="7"/>
      <c r="V50">
        <f t="shared" si="7"/>
        <v>0.22663259631548666</v>
      </c>
    </row>
    <row r="51" spans="1:22" x14ac:dyDescent="0.35">
      <c r="A51">
        <v>2008</v>
      </c>
      <c r="B51">
        <v>1084575522159.7455</v>
      </c>
      <c r="C51">
        <v>109684489</v>
      </c>
      <c r="D51">
        <f t="shared" si="0"/>
        <v>9888.1394447645689</v>
      </c>
      <c r="E51">
        <f t="shared" si="1"/>
        <v>9.1990912820216355</v>
      </c>
      <c r="F51" s="6">
        <f t="shared" si="8"/>
        <v>-3.2862546863281494E-3</v>
      </c>
      <c r="G51" s="7"/>
      <c r="H51">
        <v>875334962071.98474</v>
      </c>
      <c r="I51">
        <f t="shared" si="2"/>
        <v>7980.4808323625848</v>
      </c>
      <c r="J51">
        <f t="shared" si="3"/>
        <v>8.9847539433106416</v>
      </c>
      <c r="K51" s="6">
        <f t="shared" si="9"/>
        <v>-4.254641100676082E-4</v>
      </c>
      <c r="L51" s="7"/>
      <c r="M51">
        <v>259406332218.79114</v>
      </c>
      <c r="N51">
        <f t="shared" si="4"/>
        <v>2365.0229360943745</v>
      </c>
      <c r="O51">
        <f t="shared" si="5"/>
        <v>7.7685429990161632</v>
      </c>
      <c r="P51" s="6">
        <f t="shared" si="10"/>
        <v>5.0590553458882859E-2</v>
      </c>
      <c r="Q51" s="7"/>
      <c r="R51">
        <v>27.020061234520227</v>
      </c>
      <c r="S51">
        <v>29.345220651737115</v>
      </c>
      <c r="T51" s="6">
        <f t="shared" si="6"/>
        <v>-2.325159417216888E-2</v>
      </c>
      <c r="U51" s="7"/>
      <c r="V51">
        <f t="shared" si="7"/>
        <v>0.23917774919189405</v>
      </c>
    </row>
    <row r="52" spans="1:22" x14ac:dyDescent="0.35">
      <c r="A52">
        <v>2009</v>
      </c>
      <c r="B52">
        <v>1016298775551.1674</v>
      </c>
      <c r="C52">
        <v>111049428</v>
      </c>
      <c r="D52">
        <f t="shared" si="0"/>
        <v>9151.7695665318279</v>
      </c>
      <c r="E52">
        <f t="shared" si="1"/>
        <v>9.1217025348204963</v>
      </c>
      <c r="F52" s="6">
        <f t="shared" si="8"/>
        <v>-7.7388747201139196E-2</v>
      </c>
      <c r="G52" s="7"/>
      <c r="H52">
        <v>824913468645.51685</v>
      </c>
      <c r="I52">
        <f t="shared" si="2"/>
        <v>7428.3450487067512</v>
      </c>
      <c r="J52">
        <f t="shared" si="3"/>
        <v>8.9130583738313494</v>
      </c>
      <c r="K52" s="6">
        <f t="shared" si="9"/>
        <v>-7.1695569479292232E-2</v>
      </c>
      <c r="L52" s="7"/>
      <c r="M52">
        <v>228470336545.79956</v>
      </c>
      <c r="N52">
        <f t="shared" si="4"/>
        <v>2057.3751766267501</v>
      </c>
      <c r="O52">
        <f t="shared" si="5"/>
        <v>7.6291862632147662</v>
      </c>
      <c r="P52" s="6">
        <f t="shared" si="10"/>
        <v>-0.13935673580139696</v>
      </c>
      <c r="Q52" s="7"/>
      <c r="R52">
        <v>26.513269723288701</v>
      </c>
      <c r="S52">
        <v>28.07847240806155</v>
      </c>
      <c r="T52" s="6">
        <f t="shared" si="6"/>
        <v>-1.5652026847728494E-2</v>
      </c>
      <c r="U52" s="7"/>
      <c r="V52">
        <f t="shared" si="7"/>
        <v>0.22480626961485187</v>
      </c>
    </row>
    <row r="53" spans="1:22" x14ac:dyDescent="0.35">
      <c r="A53">
        <v>2010</v>
      </c>
      <c r="B53">
        <v>1066822388048.9789</v>
      </c>
      <c r="C53">
        <v>112532401</v>
      </c>
      <c r="D53">
        <f t="shared" si="0"/>
        <v>9480.1353083098165</v>
      </c>
      <c r="E53">
        <f t="shared" si="1"/>
        <v>9.1569538681756697</v>
      </c>
      <c r="F53" s="6">
        <f t="shared" si="8"/>
        <v>3.5251333355173387E-2</v>
      </c>
      <c r="G53" s="7"/>
      <c r="H53">
        <v>859909160664.15918</v>
      </c>
      <c r="I53">
        <f t="shared" si="2"/>
        <v>7641.4361821370821</v>
      </c>
      <c r="J53">
        <f t="shared" si="3"/>
        <v>8.9413408464492878</v>
      </c>
      <c r="K53" s="6">
        <f t="shared" si="9"/>
        <v>2.8282472617938481E-2</v>
      </c>
      <c r="L53" s="7"/>
      <c r="M53">
        <v>242705611858.87601</v>
      </c>
      <c r="N53">
        <f t="shared" si="4"/>
        <v>2156.7620498817582</v>
      </c>
      <c r="O53">
        <f t="shared" si="5"/>
        <v>7.6763633249964922</v>
      </c>
      <c r="P53" s="6">
        <f t="shared" si="10"/>
        <v>4.7177061781725982E-2</v>
      </c>
      <c r="Q53" s="7"/>
      <c r="R53">
        <v>29.017460115499262</v>
      </c>
      <c r="S53">
        <v>30.255924413885875</v>
      </c>
      <c r="T53" s="6">
        <f t="shared" si="6"/>
        <v>-1.2384642983866136E-2</v>
      </c>
      <c r="U53" s="7"/>
      <c r="V53">
        <f t="shared" si="7"/>
        <v>0.22750329818512691</v>
      </c>
    </row>
    <row r="54" spans="1:22" x14ac:dyDescent="0.35">
      <c r="A54">
        <v>2011</v>
      </c>
      <c r="B54">
        <v>1103564231781.6218</v>
      </c>
      <c r="C54">
        <v>114150481</v>
      </c>
      <c r="D54">
        <f t="shared" si="0"/>
        <v>9667.6266461077976</v>
      </c>
      <c r="E54">
        <f t="shared" si="1"/>
        <v>9.1765381235878145</v>
      </c>
      <c r="F54" s="6">
        <f t="shared" si="8"/>
        <v>1.9584255412144813E-2</v>
      </c>
      <c r="G54" s="7"/>
      <c r="H54">
        <v>898150927158.88123</v>
      </c>
      <c r="I54">
        <f t="shared" si="2"/>
        <v>7868.1309030916937</v>
      </c>
      <c r="J54">
        <f t="shared" si="3"/>
        <v>8.9705758167741703</v>
      </c>
      <c r="K54" s="6">
        <f t="shared" si="9"/>
        <v>2.9234970324882426E-2</v>
      </c>
      <c r="L54" s="7"/>
      <c r="M54">
        <v>263792121386.17505</v>
      </c>
      <c r="N54">
        <f t="shared" si="4"/>
        <v>2310.9155482767965</v>
      </c>
      <c r="O54">
        <f t="shared" si="5"/>
        <v>7.7453990662387611</v>
      </c>
      <c r="P54" s="6">
        <f t="shared" si="10"/>
        <v>6.9035741242268855E-2</v>
      </c>
      <c r="Q54" s="7"/>
      <c r="R54">
        <v>30.442966227486661</v>
      </c>
      <c r="S54">
        <v>31.719421048963113</v>
      </c>
      <c r="T54" s="6">
        <f t="shared" si="6"/>
        <v>-1.2764548214764524E-2</v>
      </c>
      <c r="U54" s="7"/>
      <c r="V54">
        <f t="shared" si="7"/>
        <v>0.23903649084412823</v>
      </c>
    </row>
    <row r="55" spans="1:22" x14ac:dyDescent="0.35">
      <c r="A55">
        <v>2012</v>
      </c>
      <c r="B55">
        <v>1142776194808.0833</v>
      </c>
      <c r="C55">
        <v>115755909</v>
      </c>
      <c r="D55">
        <f t="shared" si="0"/>
        <v>9872.2925220870002</v>
      </c>
      <c r="E55">
        <f t="shared" si="1"/>
        <v>9.1974873771979606</v>
      </c>
      <c r="F55" s="6">
        <f t="shared" si="8"/>
        <v>2.0949253610146101E-2</v>
      </c>
      <c r="G55" s="7"/>
      <c r="H55">
        <v>918586214119.83374</v>
      </c>
      <c r="I55">
        <f t="shared" si="2"/>
        <v>7935.544906997653</v>
      </c>
      <c r="J55">
        <f t="shared" si="3"/>
        <v>8.9791073019319985</v>
      </c>
      <c r="K55" s="6">
        <f t="shared" si="9"/>
        <v>8.5314851578282003E-3</v>
      </c>
      <c r="L55" s="7"/>
      <c r="M55">
        <v>273641900287.03113</v>
      </c>
      <c r="N55">
        <f t="shared" si="4"/>
        <v>2363.956213129743</v>
      </c>
      <c r="O55">
        <f t="shared" si="5"/>
        <v>7.7680918559897032</v>
      </c>
      <c r="P55" s="6">
        <f t="shared" si="10"/>
        <v>2.2692789750942133E-2</v>
      </c>
      <c r="Q55" s="7"/>
      <c r="R55">
        <v>31.539450391412981</v>
      </c>
      <c r="S55">
        <v>32.718481498598351</v>
      </c>
      <c r="T55" s="6">
        <f t="shared" si="6"/>
        <v>-1.1790311071853701E-2</v>
      </c>
      <c r="U55" s="7"/>
      <c r="V55">
        <f t="shared" si="7"/>
        <v>0.23945362314183163</v>
      </c>
    </row>
    <row r="56" spans="1:22" x14ac:dyDescent="0.35">
      <c r="A56">
        <v>2013</v>
      </c>
      <c r="B56">
        <v>1152513808584.6162</v>
      </c>
      <c r="C56">
        <v>117290686</v>
      </c>
      <c r="D56">
        <f t="shared" si="0"/>
        <v>9826.1323885906531</v>
      </c>
      <c r="E56">
        <f t="shared" si="1"/>
        <v>9.1928006859322178</v>
      </c>
      <c r="F56" s="6">
        <f t="shared" si="8"/>
        <v>-4.6866912657428372E-3</v>
      </c>
      <c r="G56" s="7"/>
      <c r="H56">
        <v>939875039126.79395</v>
      </c>
      <c r="I56">
        <f t="shared" si="2"/>
        <v>8013.2112035459832</v>
      </c>
      <c r="J56">
        <f t="shared" si="3"/>
        <v>8.9888468590428428</v>
      </c>
      <c r="K56" s="6">
        <f t="shared" si="9"/>
        <v>9.739557110844288E-3</v>
      </c>
      <c r="L56" s="7"/>
      <c r="M56">
        <v>262779379443.11841</v>
      </c>
      <c r="N56">
        <f t="shared" si="4"/>
        <v>2240.4113097532604</v>
      </c>
      <c r="O56">
        <f t="shared" si="5"/>
        <v>7.7144147484184815</v>
      </c>
      <c r="P56" s="6">
        <f t="shared" si="10"/>
        <v>-5.3677107571221683E-2</v>
      </c>
      <c r="Q56" s="7"/>
      <c r="R56">
        <v>30.755800584348986</v>
      </c>
      <c r="S56">
        <v>31.935874189231722</v>
      </c>
      <c r="T56" s="6">
        <f t="shared" si="6"/>
        <v>-1.180073604882736E-2</v>
      </c>
      <c r="U56" s="7"/>
      <c r="V56">
        <f t="shared" si="7"/>
        <v>0.22800540651728379</v>
      </c>
    </row>
    <row r="57" spans="1:22" x14ac:dyDescent="0.35">
      <c r="A57">
        <v>2014</v>
      </c>
      <c r="B57">
        <v>1181370028689.6865</v>
      </c>
      <c r="C57">
        <v>118755887</v>
      </c>
      <c r="D57">
        <f t="shared" si="0"/>
        <v>9947.8860251339502</v>
      </c>
      <c r="E57">
        <f t="shared" si="1"/>
        <v>9.2051153477943277</v>
      </c>
      <c r="F57" s="6">
        <f t="shared" si="8"/>
        <v>1.2314661862109944E-2</v>
      </c>
      <c r="G57" s="7"/>
      <c r="H57">
        <v>958935661431.55945</v>
      </c>
      <c r="I57">
        <f t="shared" si="2"/>
        <v>8074.8473667798835</v>
      </c>
      <c r="J57">
        <f t="shared" si="3"/>
        <v>8.9965092459654503</v>
      </c>
      <c r="K57" s="6">
        <f t="shared" si="9"/>
        <v>7.6623869226075669E-3</v>
      </c>
      <c r="L57" s="7"/>
      <c r="M57">
        <v>269081304153.47946</v>
      </c>
      <c r="N57">
        <f t="shared" si="4"/>
        <v>2265.8354962518993</v>
      </c>
      <c r="O57">
        <f t="shared" si="5"/>
        <v>7.7256988424177884</v>
      </c>
      <c r="P57" s="6">
        <f t="shared" si="10"/>
        <v>1.1284093999306855E-2</v>
      </c>
      <c r="Q57" s="7"/>
      <c r="R57">
        <v>31.462992199987966</v>
      </c>
      <c r="S57">
        <v>32.635416835133562</v>
      </c>
      <c r="T57" s="6">
        <f t="shared" si="6"/>
        <v>-1.172424635145596E-2</v>
      </c>
      <c r="U57" s="7"/>
      <c r="V57">
        <f t="shared" si="7"/>
        <v>0.22777055251006351</v>
      </c>
    </row>
    <row r="58" spans="1:22" x14ac:dyDescent="0.35">
      <c r="A58">
        <v>2015</v>
      </c>
      <c r="B58">
        <v>1213294467716.8804</v>
      </c>
      <c r="C58">
        <v>120149897</v>
      </c>
      <c r="D58">
        <f t="shared" si="0"/>
        <v>10098.173182095032</v>
      </c>
      <c r="E58">
        <f t="shared" si="1"/>
        <v>9.2201098134099482</v>
      </c>
      <c r="F58" s="6">
        <f t="shared" si="8"/>
        <v>1.4994465615620456E-2</v>
      </c>
      <c r="G58" s="7"/>
      <c r="H58">
        <v>983381235815.87817</v>
      </c>
      <c r="I58">
        <f t="shared" si="2"/>
        <v>8184.6198820784521</v>
      </c>
      <c r="J58">
        <f t="shared" si="3"/>
        <v>9.0100120479300596</v>
      </c>
      <c r="K58" s="6">
        <f t="shared" si="9"/>
        <v>1.350280196460929E-2</v>
      </c>
      <c r="L58" s="7"/>
      <c r="M58">
        <v>281049750802.40637</v>
      </c>
      <c r="N58">
        <f t="shared" si="4"/>
        <v>2339.159315320981</v>
      </c>
      <c r="O58">
        <f t="shared" si="5"/>
        <v>7.7575468768430671</v>
      </c>
      <c r="P58" s="6">
        <f t="shared" si="10"/>
        <v>3.1848034425278726E-2</v>
      </c>
      <c r="Q58" s="7"/>
      <c r="R58">
        <v>34.162772687323759</v>
      </c>
      <c r="S58">
        <v>36.250201988940219</v>
      </c>
      <c r="T58" s="6">
        <f t="shared" si="6"/>
        <v>-2.08742930161646E-2</v>
      </c>
      <c r="U58" s="7"/>
      <c r="V58">
        <f t="shared" si="7"/>
        <v>0.23164182997658631</v>
      </c>
    </row>
    <row r="59" spans="1:22" x14ac:dyDescent="0.35">
      <c r="A59">
        <v>2016</v>
      </c>
      <c r="B59">
        <v>1234800030119.6985</v>
      </c>
      <c r="C59">
        <v>121519221</v>
      </c>
      <c r="D59">
        <f t="shared" si="0"/>
        <v>10161.355709478245</v>
      </c>
      <c r="E59">
        <f t="shared" si="1"/>
        <v>9.2263471482029544</v>
      </c>
      <c r="F59" s="6">
        <f t="shared" si="8"/>
        <v>6.237334793006255E-3</v>
      </c>
      <c r="G59" s="7"/>
      <c r="H59">
        <v>1002261888096.6237</v>
      </c>
      <c r="I59">
        <f t="shared" si="2"/>
        <v>8247.7642618909122</v>
      </c>
      <c r="J59">
        <f t="shared" si="3"/>
        <v>9.0176974440433053</v>
      </c>
      <c r="K59" s="6">
        <f t="shared" si="9"/>
        <v>7.6853961132457016E-3</v>
      </c>
      <c r="L59" s="7"/>
      <c r="M59">
        <v>282626231215.75867</v>
      </c>
      <c r="N59">
        <f t="shared" si="4"/>
        <v>2325.7738890192413</v>
      </c>
      <c r="O59">
        <f t="shared" si="5"/>
        <v>7.751808118129504</v>
      </c>
      <c r="P59" s="6">
        <f t="shared" si="10"/>
        <v>-5.738758713563108E-3</v>
      </c>
      <c r="Q59" s="7"/>
      <c r="R59">
        <v>36.815677251480814</v>
      </c>
      <c r="S59">
        <v>38.874626157374259</v>
      </c>
      <c r="T59" s="6">
        <f t="shared" si="6"/>
        <v>-2.0589489058934447E-2</v>
      </c>
      <c r="U59" s="7"/>
      <c r="V59">
        <f t="shared" si="7"/>
        <v>0.22888421146893037</v>
      </c>
    </row>
    <row r="60" spans="1:22" x14ac:dyDescent="0.35">
      <c r="A60">
        <v>2017</v>
      </c>
      <c r="B60">
        <v>1257912134612.2993</v>
      </c>
      <c r="C60">
        <v>122839258</v>
      </c>
      <c r="D60">
        <f t="shared" si="0"/>
        <v>10240.310427569493</v>
      </c>
      <c r="E60">
        <f t="shared" si="1"/>
        <v>9.2340872133263368</v>
      </c>
      <c r="F60" s="6">
        <f t="shared" si="8"/>
        <v>7.7400651233823226E-3</v>
      </c>
      <c r="G60" s="7"/>
      <c r="H60">
        <v>1017569495723.0313</v>
      </c>
      <c r="I60">
        <f t="shared" si="2"/>
        <v>8283.7483088918634</v>
      </c>
      <c r="J60">
        <f t="shared" si="3"/>
        <v>9.02205083925476</v>
      </c>
      <c r="K60" s="6">
        <f t="shared" si="9"/>
        <v>4.3533952114547247E-3</v>
      </c>
      <c r="L60" s="7"/>
      <c r="M60">
        <v>281086482970.95959</v>
      </c>
      <c r="N60">
        <f t="shared" si="4"/>
        <v>2288.2463436156509</v>
      </c>
      <c r="O60">
        <f t="shared" si="5"/>
        <v>7.7355410143681249</v>
      </c>
      <c r="P60" s="6">
        <f t="shared" si="10"/>
        <v>-1.6267103761379076E-2</v>
      </c>
      <c r="Q60" s="7"/>
      <c r="R60">
        <v>37.514088619887431</v>
      </c>
      <c r="S60">
        <v>39.438037420837951</v>
      </c>
      <c r="T60" s="6">
        <f t="shared" si="6"/>
        <v>-1.9239488009505194E-2</v>
      </c>
      <c r="U60" s="7"/>
      <c r="V60">
        <f t="shared" si="7"/>
        <v>0.22345478291899393</v>
      </c>
    </row>
    <row r="61" spans="1:22" x14ac:dyDescent="0.35">
      <c r="A61">
        <v>2018</v>
      </c>
      <c r="B61">
        <v>1282719194577.9504</v>
      </c>
      <c r="C61">
        <v>124013861</v>
      </c>
      <c r="D61">
        <f t="shared" si="0"/>
        <v>10343.353430290752</v>
      </c>
      <c r="E61">
        <f t="shared" si="1"/>
        <v>9.2440994117589668</v>
      </c>
      <c r="F61" s="6">
        <f t="shared" si="8"/>
        <v>1.0012198432630015E-2</v>
      </c>
      <c r="G61" s="7"/>
      <c r="H61">
        <v>1034741225852.4296</v>
      </c>
      <c r="I61">
        <f t="shared" si="2"/>
        <v>8343.7546215291986</v>
      </c>
      <c r="J61">
        <f t="shared" si="3"/>
        <v>9.0292685884736468</v>
      </c>
      <c r="K61" s="6">
        <f t="shared" si="9"/>
        <v>7.2177492188867376E-3</v>
      </c>
      <c r="L61" s="7"/>
      <c r="M61">
        <v>282861872979.03937</v>
      </c>
      <c r="N61">
        <f t="shared" si="4"/>
        <v>2280.8891739854739</v>
      </c>
      <c r="O61">
        <f t="shared" si="5"/>
        <v>7.7323206345128215</v>
      </c>
      <c r="P61" s="6">
        <f t="shared" si="10"/>
        <v>-3.2203798553034346E-3</v>
      </c>
      <c r="Q61" s="7"/>
      <c r="R61">
        <v>39.043930441933071</v>
      </c>
      <c r="S61">
        <v>41.168731214964453</v>
      </c>
      <c r="T61" s="6">
        <f t="shared" si="6"/>
        <v>-2.1248007730313816E-2</v>
      </c>
      <c r="U61" s="7"/>
      <c r="V61">
        <f t="shared" si="7"/>
        <v>0.2205173775949526</v>
      </c>
    </row>
    <row r="62" spans="1:22" x14ac:dyDescent="0.35">
      <c r="A62">
        <v>2019</v>
      </c>
      <c r="B62">
        <v>1279495262606.7017</v>
      </c>
      <c r="C62">
        <v>125085311</v>
      </c>
      <c r="D62">
        <f t="shared" si="0"/>
        <v>10228.980944107032</v>
      </c>
      <c r="E62">
        <f t="shared" si="1"/>
        <v>9.2329802395270324</v>
      </c>
      <c r="F62" s="6">
        <f t="shared" si="8"/>
        <v>-1.1119172231934371E-2</v>
      </c>
      <c r="G62" s="7"/>
      <c r="H62">
        <v>1042520100579.9418</v>
      </c>
      <c r="I62">
        <f t="shared" si="2"/>
        <v>8334.4726270852207</v>
      </c>
      <c r="J62">
        <f t="shared" si="3"/>
        <v>9.0281555210877773</v>
      </c>
      <c r="K62" s="6">
        <f t="shared" si="9"/>
        <v>-1.1130673858694706E-3</v>
      </c>
      <c r="L62" s="7"/>
      <c r="M62">
        <v>270445563724.2746</v>
      </c>
      <c r="N62">
        <f t="shared" si="4"/>
        <v>2162.0889100581489</v>
      </c>
      <c r="O62">
        <f t="shared" si="5"/>
        <v>7.6788301213397787</v>
      </c>
      <c r="P62" s="6">
        <f t="shared" si="10"/>
        <v>-5.3490513173042764E-2</v>
      </c>
      <c r="Q62" s="7"/>
      <c r="R62">
        <v>38.497033300056373</v>
      </c>
      <c r="S62">
        <v>38.899363981533064</v>
      </c>
      <c r="T62" s="6">
        <f t="shared" si="6"/>
        <v>-4.0233068147669119E-3</v>
      </c>
      <c r="U62" s="7"/>
      <c r="V62">
        <f t="shared" si="7"/>
        <v>0.21136894494888461</v>
      </c>
    </row>
    <row r="63" spans="1:22" x14ac:dyDescent="0.35">
      <c r="A63">
        <v>2020</v>
      </c>
      <c r="B63">
        <v>1169144480610.2234</v>
      </c>
      <c r="C63">
        <v>125998302</v>
      </c>
      <c r="D63">
        <f t="shared" si="0"/>
        <v>9279.0494955259273</v>
      </c>
      <c r="E63">
        <f t="shared" si="1"/>
        <v>9.1355143954833569</v>
      </c>
      <c r="F63" s="6">
        <f t="shared" si="8"/>
        <v>-9.7465844043675531E-2</v>
      </c>
      <c r="G63" s="7"/>
      <c r="H63">
        <v>946038184313.12354</v>
      </c>
      <c r="I63">
        <f t="shared" si="2"/>
        <v>7508.3407418706602</v>
      </c>
      <c r="J63">
        <f t="shared" si="3"/>
        <v>8.9237697805165759</v>
      </c>
      <c r="K63" s="6">
        <f t="shared" si="9"/>
        <v>-0.10438574057120142</v>
      </c>
      <c r="L63" s="7"/>
      <c r="M63">
        <v>223669487970.88754</v>
      </c>
      <c r="N63">
        <f t="shared" si="4"/>
        <v>1775.178589080411</v>
      </c>
      <c r="O63">
        <f t="shared" si="5"/>
        <v>7.4816563104147393</v>
      </c>
      <c r="P63" s="6">
        <f t="shared" si="10"/>
        <v>-0.19717381092503938</v>
      </c>
      <c r="Q63" s="7"/>
      <c r="R63">
        <v>39.243432440336875</v>
      </c>
      <c r="S63">
        <v>37.626829885286575</v>
      </c>
      <c r="T63" s="6">
        <f t="shared" si="6"/>
        <v>1.6166025550502994E-2</v>
      </c>
      <c r="U63" s="7"/>
      <c r="V63">
        <f t="shared" si="7"/>
        <v>0.19131039121370652</v>
      </c>
    </row>
    <row r="64" spans="1:22" x14ac:dyDescent="0.35">
      <c r="A64">
        <v>2021</v>
      </c>
      <c r="B64">
        <v>1236244118120.968</v>
      </c>
      <c r="C64">
        <v>126705138</v>
      </c>
      <c r="D64">
        <f t="shared" si="0"/>
        <v>9756.8586217945485</v>
      </c>
      <c r="E64">
        <f t="shared" si="1"/>
        <v>9.1857257650772297</v>
      </c>
      <c r="F64" s="6">
        <f t="shared" si="8"/>
        <v>5.0211369593872845E-2</v>
      </c>
      <c r="G64" s="7"/>
      <c r="H64">
        <v>1010241441658.0056</v>
      </c>
      <c r="I64">
        <f t="shared" si="2"/>
        <v>7973.1687096856767</v>
      </c>
      <c r="J64">
        <f t="shared" si="3"/>
        <v>8.9838372724047577</v>
      </c>
      <c r="K64" s="6">
        <f t="shared" si="9"/>
        <v>6.0067491888181834E-2</v>
      </c>
      <c r="L64" s="7"/>
      <c r="M64">
        <v>245404624965.43524</v>
      </c>
      <c r="N64">
        <f t="shared" si="4"/>
        <v>1936.8166819362546</v>
      </c>
      <c r="O64">
        <f t="shared" si="5"/>
        <v>7.5688010187302162</v>
      </c>
      <c r="P64" s="6">
        <f t="shared" si="10"/>
        <v>8.7144708315476826E-2</v>
      </c>
      <c r="Q64" s="7"/>
      <c r="R64">
        <v>40.677320362845208</v>
      </c>
      <c r="S64">
        <v>42.613382330684104</v>
      </c>
      <c r="T64" s="6">
        <f t="shared" si="6"/>
        <v>-1.9360619678388959E-2</v>
      </c>
      <c r="U64" s="7"/>
      <c r="V64">
        <f t="shared" si="7"/>
        <v>0.19850822452319414</v>
      </c>
    </row>
    <row r="65" spans="1:22" x14ac:dyDescent="0.35">
      <c r="A65">
        <v>2022</v>
      </c>
      <c r="B65">
        <v>1285063398333.6772</v>
      </c>
      <c r="C65">
        <v>127504125</v>
      </c>
      <c r="D65">
        <f t="shared" si="0"/>
        <v>10078.602541946602</v>
      </c>
      <c r="E65">
        <f t="shared" si="1"/>
        <v>9.218169895302756</v>
      </c>
      <c r="F65" s="6">
        <f t="shared" si="8"/>
        <v>3.244413022552628E-2</v>
      </c>
      <c r="G65" s="7"/>
      <c r="H65">
        <v>1056809785713.8577</v>
      </c>
      <c r="I65">
        <f t="shared" si="2"/>
        <v>8288.4360463934609</v>
      </c>
      <c r="J65">
        <f t="shared" si="3"/>
        <v>9.022616574890586</v>
      </c>
      <c r="K65" s="6">
        <f t="shared" si="9"/>
        <v>3.8779302485828282E-2</v>
      </c>
      <c r="L65" s="7"/>
      <c r="M65">
        <v>264314025869.52094</v>
      </c>
      <c r="N65">
        <f t="shared" si="4"/>
        <v>2072.9841161571903</v>
      </c>
      <c r="O65">
        <f t="shared" si="5"/>
        <v>7.6367444501571189</v>
      </c>
      <c r="P65" s="6">
        <f t="shared" si="10"/>
        <v>6.7943431426902734E-2</v>
      </c>
      <c r="Q65" s="7"/>
      <c r="R65">
        <v>42.761030737711046</v>
      </c>
      <c r="S65">
        <v>45.687445330770885</v>
      </c>
      <c r="T65" s="6">
        <f t="shared" si="6"/>
        <v>-2.9264145930598388E-2</v>
      </c>
      <c r="U65" s="7"/>
      <c r="V65">
        <f t="shared" si="7"/>
        <v>0.2056817011614003</v>
      </c>
    </row>
    <row r="66" spans="1:22" x14ac:dyDescent="0.35">
      <c r="A66">
        <v>2023</v>
      </c>
      <c r="B66">
        <v>1326554712608.3315</v>
      </c>
      <c r="C66">
        <v>128455567</v>
      </c>
      <c r="D66">
        <f t="shared" si="0"/>
        <v>10326.953853298795</v>
      </c>
      <c r="E66">
        <f t="shared" si="1"/>
        <v>9.2425126351128384</v>
      </c>
      <c r="F66" s="6">
        <f t="shared" si="8"/>
        <v>2.4342739810082392E-2</v>
      </c>
      <c r="G66" s="7"/>
      <c r="H66">
        <v>1099264826815.4529</v>
      </c>
      <c r="I66">
        <f t="shared" si="2"/>
        <v>8557.5491392712702</v>
      </c>
      <c r="J66">
        <f t="shared" si="3"/>
        <v>9.0545691126339847</v>
      </c>
      <c r="K66" s="6">
        <f t="shared" si="9"/>
        <v>3.1952537743398679E-2</v>
      </c>
      <c r="L66" s="7"/>
      <c r="M66">
        <v>315769784130.29224</v>
      </c>
      <c r="N66">
        <f t="shared" si="4"/>
        <v>2458.2024080769675</v>
      </c>
      <c r="O66">
        <f t="shared" si="5"/>
        <v>7.8071856333902643</v>
      </c>
      <c r="P66" s="6">
        <f t="shared" si="10"/>
        <v>0.17044118323314539</v>
      </c>
      <c r="Q66" s="7"/>
      <c r="R66">
        <v>36.20345661932523</v>
      </c>
      <c r="S66">
        <v>37.919182345685932</v>
      </c>
      <c r="T66" s="6">
        <f t="shared" si="6"/>
        <v>-1.715725726360702E-2</v>
      </c>
      <c r="U66" s="7"/>
      <c r="V66">
        <f t="shared" si="7"/>
        <v>0.23803751260994843</v>
      </c>
    </row>
    <row r="68" spans="1:22" x14ac:dyDescent="0.35">
      <c r="F68" s="5">
        <f>CORREL(F4:F48,G4:G48)</f>
        <v>0.97361669896488579</v>
      </c>
      <c r="J68" t="s">
        <v>18</v>
      </c>
      <c r="K68" s="5">
        <f>CORREL(L23:L48,K23:K48)</f>
        <v>0.95743263155453973</v>
      </c>
      <c r="O68" t="s">
        <v>18</v>
      </c>
      <c r="P68" s="5">
        <f>CORREL(Q23:Q48,P23:P48)</f>
        <v>0.9061694052501913</v>
      </c>
      <c r="U68" s="9">
        <f>CORREL(T3:T48,U3:U48)</f>
        <v>0.96257677564239885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extension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Gerland</dc:creator>
  <cp:lastModifiedBy>Caspar Moritz</cp:lastModifiedBy>
  <dcterms:created xsi:type="dcterms:W3CDTF">2015-06-05T18:19:34Z</dcterms:created>
  <dcterms:modified xsi:type="dcterms:W3CDTF">2024-08-23T13:47:02Z</dcterms:modified>
</cp:coreProperties>
</file>