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_MoFritz\Studium\Master\_subjects\4th Semester\Master Thesis Seminar\country data\"/>
    </mc:Choice>
  </mc:AlternateContent>
  <xr:revisionPtr revIDLastSave="0" documentId="13_ncr:1_{A5E36874-75BA-4097-A855-521D70E09399}" xr6:coauthVersionLast="47" xr6:coauthVersionMax="47" xr10:uidLastSave="{00000000-0000-0000-0000-000000000000}"/>
  <bookViews>
    <workbookView xWindow="-110" yWindow="-110" windowWidth="21820" windowHeight="14620" tabRatio="804" activeTab="1" xr2:uid="{00000000-000D-0000-FFFF-FFFF00000000}"/>
  </bookViews>
  <sheets>
    <sheet name="readme" sheetId="3" r:id="rId1"/>
    <sheet name="data" sheetId="11" r:id="rId2"/>
    <sheet name="real_GDP_pc" sheetId="2" r:id="rId3"/>
    <sheet name="real_consumption_pc" sheetId="4" r:id="rId4"/>
    <sheet name="real_investment_pc" sheetId="7" r:id="rId5"/>
    <sheet name="trade_balance_GDP" sheetId="9" r:id="rId6"/>
    <sheet name="correlation checks" sheetId="1" r:id="rId7"/>
    <sheet name="C% WB" sheetId="5" r:id="rId8"/>
    <sheet name="GFCF %" sheetId="8" r:id="rId9"/>
    <sheet name="TBY WB" sheetId="10" r:id="rId10"/>
    <sheet name="calibrati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4" i="11" l="1"/>
  <c r="D164" i="11"/>
  <c r="E164" i="11"/>
  <c r="B164" i="11"/>
  <c r="C160" i="11"/>
  <c r="D160" i="11"/>
  <c r="E160" i="11"/>
  <c r="B160" i="11"/>
  <c r="C158" i="11"/>
  <c r="D158" i="11"/>
  <c r="B158" i="11"/>
  <c r="C156" i="11"/>
  <c r="D156" i="11"/>
  <c r="E156" i="11"/>
  <c r="C154" i="11"/>
  <c r="D154" i="11"/>
  <c r="E154" i="11"/>
  <c r="B154" i="11"/>
  <c r="C157" i="11" l="1"/>
  <c r="D157" i="11"/>
  <c r="E157" i="11"/>
  <c r="B157" i="11"/>
  <c r="C155" i="11"/>
  <c r="D155" i="11"/>
  <c r="E155" i="11"/>
  <c r="B155" i="11"/>
  <c r="E153" i="11"/>
  <c r="D153" i="11"/>
  <c r="C153" i="11"/>
  <c r="B153" i="11"/>
  <c r="D156" i="7"/>
  <c r="F155" i="9"/>
  <c r="D151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4" i="12"/>
  <c r="F152" i="9"/>
  <c r="F153" i="9"/>
  <c r="F154" i="9"/>
  <c r="F151" i="9"/>
  <c r="F2" i="10"/>
  <c r="F1" i="10"/>
  <c r="I154" i="9"/>
  <c r="I153" i="9"/>
  <c r="I152" i="9"/>
  <c r="I151" i="9"/>
  <c r="I150" i="9"/>
  <c r="D150" i="9"/>
  <c r="F150" i="9" s="1"/>
  <c r="I149" i="9"/>
  <c r="D149" i="9"/>
  <c r="F149" i="9" s="1"/>
  <c r="I148" i="9"/>
  <c r="F148" i="9"/>
  <c r="D148" i="9"/>
  <c r="I147" i="9"/>
  <c r="F147" i="9"/>
  <c r="D147" i="9"/>
  <c r="I146" i="9"/>
  <c r="F146" i="9"/>
  <c r="D146" i="9"/>
  <c r="I145" i="9"/>
  <c r="F145" i="9"/>
  <c r="D145" i="9"/>
  <c r="I144" i="9"/>
  <c r="F144" i="9"/>
  <c r="D144" i="9"/>
  <c r="I143" i="9"/>
  <c r="D143" i="9"/>
  <c r="F143" i="9" s="1"/>
  <c r="I142" i="9"/>
  <c r="D142" i="9"/>
  <c r="F142" i="9" s="1"/>
  <c r="I141" i="9"/>
  <c r="D141" i="9"/>
  <c r="F141" i="9" s="1"/>
  <c r="I140" i="9"/>
  <c r="F140" i="9"/>
  <c r="D140" i="9"/>
  <c r="I139" i="9"/>
  <c r="F139" i="9"/>
  <c r="D139" i="9"/>
  <c r="I138" i="9"/>
  <c r="F138" i="9"/>
  <c r="D138" i="9"/>
  <c r="I137" i="9"/>
  <c r="F137" i="9"/>
  <c r="D137" i="9"/>
  <c r="I136" i="9"/>
  <c r="D136" i="9"/>
  <c r="F136" i="9" s="1"/>
  <c r="I135" i="9"/>
  <c r="D135" i="9"/>
  <c r="F135" i="9" s="1"/>
  <c r="I134" i="9"/>
  <c r="D134" i="9"/>
  <c r="F134" i="9" s="1"/>
  <c r="I133" i="9"/>
  <c r="D133" i="9"/>
  <c r="F133" i="9" s="1"/>
  <c r="I132" i="9"/>
  <c r="F132" i="9"/>
  <c r="D132" i="9"/>
  <c r="I131" i="9"/>
  <c r="F131" i="9"/>
  <c r="D131" i="9"/>
  <c r="I130" i="9"/>
  <c r="F130" i="9"/>
  <c r="D130" i="9"/>
  <c r="I129" i="9"/>
  <c r="F129" i="9"/>
  <c r="D129" i="9"/>
  <c r="I128" i="9"/>
  <c r="F128" i="9"/>
  <c r="D128" i="9"/>
  <c r="I127" i="9"/>
  <c r="D127" i="9"/>
  <c r="F127" i="9" s="1"/>
  <c r="I126" i="9"/>
  <c r="D126" i="9"/>
  <c r="F126" i="9" s="1"/>
  <c r="I125" i="9"/>
  <c r="D125" i="9"/>
  <c r="F125" i="9" s="1"/>
  <c r="I124" i="9"/>
  <c r="F124" i="9"/>
  <c r="D124" i="9"/>
  <c r="I123" i="9"/>
  <c r="F123" i="9"/>
  <c r="D123" i="9"/>
  <c r="I122" i="9"/>
  <c r="F122" i="9"/>
  <c r="D122" i="9"/>
  <c r="I121" i="9"/>
  <c r="F121" i="9"/>
  <c r="D121" i="9"/>
  <c r="I120" i="9"/>
  <c r="D120" i="9"/>
  <c r="F120" i="9" s="1"/>
  <c r="I119" i="9"/>
  <c r="D119" i="9"/>
  <c r="F119" i="9" s="1"/>
  <c r="I118" i="9"/>
  <c r="D118" i="9"/>
  <c r="F118" i="9" s="1"/>
  <c r="I117" i="9"/>
  <c r="D117" i="9"/>
  <c r="F117" i="9" s="1"/>
  <c r="I116" i="9"/>
  <c r="F116" i="9"/>
  <c r="D116" i="9"/>
  <c r="I115" i="9"/>
  <c r="F115" i="9"/>
  <c r="D115" i="9"/>
  <c r="I114" i="9"/>
  <c r="F114" i="9"/>
  <c r="D114" i="9"/>
  <c r="I113" i="9"/>
  <c r="F113" i="9"/>
  <c r="D113" i="9"/>
  <c r="I112" i="9"/>
  <c r="D112" i="9"/>
  <c r="F112" i="9" s="1"/>
  <c r="I111" i="9"/>
  <c r="D111" i="9"/>
  <c r="F111" i="9" s="1"/>
  <c r="I110" i="9"/>
  <c r="D110" i="9"/>
  <c r="F110" i="9" s="1"/>
  <c r="I109" i="9"/>
  <c r="D109" i="9"/>
  <c r="F109" i="9" s="1"/>
  <c r="I108" i="9"/>
  <c r="F108" i="9"/>
  <c r="D108" i="9"/>
  <c r="I107" i="9"/>
  <c r="F107" i="9"/>
  <c r="D107" i="9"/>
  <c r="I106" i="9"/>
  <c r="F106" i="9"/>
  <c r="D106" i="9"/>
  <c r="I105" i="9"/>
  <c r="F105" i="9"/>
  <c r="D105" i="9"/>
  <c r="I104" i="9"/>
  <c r="D104" i="9"/>
  <c r="F104" i="9" s="1"/>
  <c r="I103" i="9"/>
  <c r="D103" i="9"/>
  <c r="F103" i="9" s="1"/>
  <c r="I102" i="9"/>
  <c r="D102" i="9"/>
  <c r="F102" i="9" s="1"/>
  <c r="I101" i="9"/>
  <c r="D101" i="9"/>
  <c r="F101" i="9" s="1"/>
  <c r="I100" i="9"/>
  <c r="F100" i="9"/>
  <c r="D100" i="9"/>
  <c r="I99" i="9"/>
  <c r="F99" i="9"/>
  <c r="D99" i="9"/>
  <c r="I98" i="9"/>
  <c r="F98" i="9"/>
  <c r="D98" i="9"/>
  <c r="I97" i="9"/>
  <c r="F97" i="9"/>
  <c r="D97" i="9"/>
  <c r="I96" i="9"/>
  <c r="D96" i="9"/>
  <c r="F96" i="9" s="1"/>
  <c r="I95" i="9"/>
  <c r="D95" i="9"/>
  <c r="F95" i="9" s="1"/>
  <c r="I94" i="9"/>
  <c r="D94" i="9"/>
  <c r="F94" i="9" s="1"/>
  <c r="D93" i="9"/>
  <c r="F93" i="9" s="1"/>
  <c r="F92" i="9"/>
  <c r="D92" i="9"/>
  <c r="F91" i="9"/>
  <c r="D91" i="9"/>
  <c r="D90" i="9"/>
  <c r="F90" i="9" s="1"/>
  <c r="D89" i="9"/>
  <c r="F89" i="9" s="1"/>
  <c r="F88" i="9"/>
  <c r="D88" i="9"/>
  <c r="F87" i="9"/>
  <c r="D87" i="9"/>
  <c r="D86" i="9"/>
  <c r="F86" i="9" s="1"/>
  <c r="D85" i="9"/>
  <c r="F85" i="9" s="1"/>
  <c r="F84" i="9"/>
  <c r="D84" i="9"/>
  <c r="F83" i="9"/>
  <c r="D83" i="9"/>
  <c r="D82" i="9"/>
  <c r="F82" i="9" s="1"/>
  <c r="D81" i="9"/>
  <c r="F81" i="9" s="1"/>
  <c r="F80" i="9"/>
  <c r="D80" i="9"/>
  <c r="F79" i="9"/>
  <c r="D79" i="9"/>
  <c r="D78" i="9"/>
  <c r="F78" i="9" s="1"/>
  <c r="D77" i="9"/>
  <c r="F77" i="9" s="1"/>
  <c r="F76" i="9"/>
  <c r="D76" i="9"/>
  <c r="F75" i="9"/>
  <c r="D75" i="9"/>
  <c r="D74" i="9"/>
  <c r="F74" i="9" s="1"/>
  <c r="D73" i="9"/>
  <c r="F73" i="9" s="1"/>
  <c r="F72" i="9"/>
  <c r="D72" i="9"/>
  <c r="F71" i="9"/>
  <c r="D71" i="9"/>
  <c r="D70" i="9"/>
  <c r="F70" i="9" s="1"/>
  <c r="F69" i="9"/>
  <c r="D69" i="9"/>
  <c r="F68" i="9"/>
  <c r="D68" i="9"/>
  <c r="F67" i="9"/>
  <c r="D67" i="9"/>
  <c r="D66" i="9"/>
  <c r="F66" i="9" s="1"/>
  <c r="F65" i="9"/>
  <c r="D65" i="9"/>
  <c r="F64" i="9"/>
  <c r="D64" i="9"/>
  <c r="F63" i="9"/>
  <c r="D63" i="9"/>
  <c r="D62" i="9"/>
  <c r="F62" i="9" s="1"/>
  <c r="F61" i="9"/>
  <c r="D61" i="9"/>
  <c r="F60" i="9"/>
  <c r="D60" i="9"/>
  <c r="F59" i="9"/>
  <c r="D59" i="9"/>
  <c r="D58" i="9"/>
  <c r="F58" i="9" s="1"/>
  <c r="F57" i="9"/>
  <c r="D57" i="9"/>
  <c r="F56" i="9"/>
  <c r="D56" i="9"/>
  <c r="F55" i="9"/>
  <c r="D55" i="9"/>
  <c r="D54" i="9"/>
  <c r="F54" i="9" s="1"/>
  <c r="F53" i="9"/>
  <c r="D53" i="9"/>
  <c r="F52" i="9"/>
  <c r="D52" i="9"/>
  <c r="F51" i="9"/>
  <c r="D51" i="9"/>
  <c r="D50" i="9"/>
  <c r="F50" i="9" s="1"/>
  <c r="F49" i="9"/>
  <c r="D49" i="9"/>
  <c r="F48" i="9"/>
  <c r="D48" i="9"/>
  <c r="F47" i="9"/>
  <c r="D47" i="9"/>
  <c r="D46" i="9"/>
  <c r="F46" i="9" s="1"/>
  <c r="F45" i="9"/>
  <c r="D45" i="9"/>
  <c r="F44" i="9"/>
  <c r="D44" i="9"/>
  <c r="F43" i="9"/>
  <c r="D43" i="9"/>
  <c r="D42" i="9"/>
  <c r="F42" i="9" s="1"/>
  <c r="F41" i="9"/>
  <c r="D41" i="9"/>
  <c r="F40" i="9"/>
  <c r="D40" i="9"/>
  <c r="F39" i="9"/>
  <c r="D39" i="9"/>
  <c r="D38" i="9"/>
  <c r="F38" i="9" s="1"/>
  <c r="F37" i="9"/>
  <c r="D37" i="9"/>
  <c r="F36" i="9"/>
  <c r="D36" i="9"/>
  <c r="F35" i="9"/>
  <c r="D35" i="9"/>
  <c r="D34" i="9"/>
  <c r="F34" i="9" s="1"/>
  <c r="F33" i="9"/>
  <c r="D33" i="9"/>
  <c r="F32" i="9"/>
  <c r="D32" i="9"/>
  <c r="F31" i="9"/>
  <c r="D31" i="9"/>
  <c r="D30" i="9"/>
  <c r="F30" i="9" s="1"/>
  <c r="F29" i="9"/>
  <c r="D29" i="9"/>
  <c r="F28" i="9"/>
  <c r="D28" i="9"/>
  <c r="F27" i="9"/>
  <c r="D27" i="9"/>
  <c r="D26" i="9"/>
  <c r="F26" i="9" s="1"/>
  <c r="F25" i="9"/>
  <c r="D25" i="9"/>
  <c r="F24" i="9"/>
  <c r="D24" i="9"/>
  <c r="F23" i="9"/>
  <c r="D23" i="9"/>
  <c r="D22" i="9"/>
  <c r="F22" i="9" s="1"/>
  <c r="F21" i="9"/>
  <c r="D21" i="9"/>
  <c r="F20" i="9"/>
  <c r="D20" i="9"/>
  <c r="F19" i="9"/>
  <c r="D19" i="9"/>
  <c r="D18" i="9"/>
  <c r="F18" i="9" s="1"/>
  <c r="F17" i="9"/>
  <c r="D17" i="9"/>
  <c r="F16" i="9"/>
  <c r="D16" i="9"/>
  <c r="F15" i="9"/>
  <c r="D15" i="9"/>
  <c r="D14" i="9"/>
  <c r="F14" i="9" s="1"/>
  <c r="F13" i="9"/>
  <c r="D13" i="9"/>
  <c r="F12" i="9"/>
  <c r="D12" i="9"/>
  <c r="F11" i="9"/>
  <c r="D11" i="9"/>
  <c r="D10" i="9"/>
  <c r="F10" i="9" s="1"/>
  <c r="F9" i="9"/>
  <c r="D9" i="9"/>
  <c r="F8" i="9"/>
  <c r="D8" i="9"/>
  <c r="F7" i="9"/>
  <c r="D7" i="9"/>
  <c r="D6" i="9"/>
  <c r="F6" i="9" s="1"/>
  <c r="F5" i="9"/>
  <c r="D5" i="9"/>
  <c r="F4" i="9"/>
  <c r="D4" i="9"/>
  <c r="D1" i="8"/>
  <c r="H154" i="7"/>
  <c r="G154" i="7"/>
  <c r="H153" i="7"/>
  <c r="G153" i="7"/>
  <c r="H152" i="7"/>
  <c r="I152" i="7" s="1"/>
  <c r="G152" i="7"/>
  <c r="H151" i="7"/>
  <c r="G151" i="7"/>
  <c r="D150" i="7"/>
  <c r="G150" i="7" s="1"/>
  <c r="H150" i="7" s="1"/>
  <c r="I151" i="7" s="1"/>
  <c r="H149" i="7"/>
  <c r="G149" i="7"/>
  <c r="D149" i="7"/>
  <c r="D148" i="7"/>
  <c r="G148" i="7" s="1"/>
  <c r="H148" i="7" s="1"/>
  <c r="I148" i="7" s="1"/>
  <c r="H147" i="7"/>
  <c r="I147" i="7" s="1"/>
  <c r="G147" i="7"/>
  <c r="D147" i="7"/>
  <c r="I146" i="7"/>
  <c r="D146" i="7"/>
  <c r="G146" i="7" s="1"/>
  <c r="H146" i="7" s="1"/>
  <c r="H145" i="7"/>
  <c r="I145" i="7" s="1"/>
  <c r="G145" i="7"/>
  <c r="D145" i="7"/>
  <c r="I144" i="7"/>
  <c r="D144" i="7"/>
  <c r="G144" i="7" s="1"/>
  <c r="H144" i="7" s="1"/>
  <c r="H143" i="7"/>
  <c r="I143" i="7" s="1"/>
  <c r="G143" i="7"/>
  <c r="D143" i="7"/>
  <c r="I142" i="7"/>
  <c r="D142" i="7"/>
  <c r="G142" i="7" s="1"/>
  <c r="H142" i="7" s="1"/>
  <c r="H141" i="7"/>
  <c r="I141" i="7" s="1"/>
  <c r="G141" i="7"/>
  <c r="D141" i="7"/>
  <c r="D140" i="7"/>
  <c r="G140" i="7" s="1"/>
  <c r="H140" i="7" s="1"/>
  <c r="I140" i="7" s="1"/>
  <c r="H139" i="7"/>
  <c r="G139" i="7"/>
  <c r="D139" i="7"/>
  <c r="D138" i="7"/>
  <c r="G138" i="7" s="1"/>
  <c r="H138" i="7" s="1"/>
  <c r="I138" i="7" s="1"/>
  <c r="H137" i="7"/>
  <c r="G137" i="7"/>
  <c r="D137" i="7"/>
  <c r="D136" i="7"/>
  <c r="G136" i="7" s="1"/>
  <c r="H136" i="7" s="1"/>
  <c r="I136" i="7" s="1"/>
  <c r="H135" i="7"/>
  <c r="G135" i="7"/>
  <c r="D135" i="7"/>
  <c r="D134" i="7"/>
  <c r="G134" i="7" s="1"/>
  <c r="H134" i="7" s="1"/>
  <c r="I134" i="7" s="1"/>
  <c r="H133" i="7"/>
  <c r="G133" i="7"/>
  <c r="D133" i="7"/>
  <c r="D132" i="7"/>
  <c r="G132" i="7" s="1"/>
  <c r="H132" i="7" s="1"/>
  <c r="I132" i="7" s="1"/>
  <c r="H131" i="7"/>
  <c r="G131" i="7"/>
  <c r="D131" i="7"/>
  <c r="D130" i="7"/>
  <c r="G130" i="7" s="1"/>
  <c r="H130" i="7" s="1"/>
  <c r="I130" i="7" s="1"/>
  <c r="H129" i="7"/>
  <c r="G129" i="7"/>
  <c r="D129" i="7"/>
  <c r="D128" i="7"/>
  <c r="G128" i="7" s="1"/>
  <c r="H128" i="7" s="1"/>
  <c r="I128" i="7" s="1"/>
  <c r="H127" i="7"/>
  <c r="G127" i="7"/>
  <c r="D127" i="7"/>
  <c r="G126" i="7"/>
  <c r="H126" i="7" s="1"/>
  <c r="I126" i="7" s="1"/>
  <c r="D126" i="7"/>
  <c r="H125" i="7"/>
  <c r="G125" i="7"/>
  <c r="D125" i="7"/>
  <c r="D124" i="7"/>
  <c r="G124" i="7" s="1"/>
  <c r="H124" i="7" s="1"/>
  <c r="I124" i="7" s="1"/>
  <c r="H123" i="7"/>
  <c r="G123" i="7"/>
  <c r="D123" i="7"/>
  <c r="D122" i="7"/>
  <c r="G122" i="7" s="1"/>
  <c r="H122" i="7" s="1"/>
  <c r="I122" i="7" s="1"/>
  <c r="H121" i="7"/>
  <c r="G121" i="7"/>
  <c r="D121" i="7"/>
  <c r="D120" i="7"/>
  <c r="G120" i="7" s="1"/>
  <c r="H120" i="7" s="1"/>
  <c r="I120" i="7" s="1"/>
  <c r="H119" i="7"/>
  <c r="G119" i="7"/>
  <c r="D119" i="7"/>
  <c r="G118" i="7"/>
  <c r="H118" i="7" s="1"/>
  <c r="I118" i="7" s="1"/>
  <c r="D118" i="7"/>
  <c r="H117" i="7"/>
  <c r="G117" i="7"/>
  <c r="D117" i="7"/>
  <c r="D116" i="7"/>
  <c r="G116" i="7" s="1"/>
  <c r="H116" i="7" s="1"/>
  <c r="I116" i="7" s="1"/>
  <c r="H115" i="7"/>
  <c r="G115" i="7"/>
  <c r="D115" i="7"/>
  <c r="D114" i="7"/>
  <c r="G114" i="7" s="1"/>
  <c r="H114" i="7" s="1"/>
  <c r="I114" i="7" s="1"/>
  <c r="H113" i="7"/>
  <c r="G113" i="7"/>
  <c r="D113" i="7"/>
  <c r="D112" i="7"/>
  <c r="G112" i="7" s="1"/>
  <c r="H112" i="7" s="1"/>
  <c r="I112" i="7" s="1"/>
  <c r="H111" i="7"/>
  <c r="G111" i="7"/>
  <c r="D111" i="7"/>
  <c r="G110" i="7"/>
  <c r="H110" i="7" s="1"/>
  <c r="I110" i="7" s="1"/>
  <c r="D110" i="7"/>
  <c r="H109" i="7"/>
  <c r="G109" i="7"/>
  <c r="D109" i="7"/>
  <c r="D108" i="7"/>
  <c r="G108" i="7" s="1"/>
  <c r="H108" i="7" s="1"/>
  <c r="I108" i="7" s="1"/>
  <c r="H107" i="7"/>
  <c r="G107" i="7"/>
  <c r="D107" i="7"/>
  <c r="D106" i="7"/>
  <c r="G106" i="7" s="1"/>
  <c r="H106" i="7" s="1"/>
  <c r="I106" i="7" s="1"/>
  <c r="H105" i="7"/>
  <c r="G105" i="7"/>
  <c r="D105" i="7"/>
  <c r="D104" i="7"/>
  <c r="G104" i="7" s="1"/>
  <c r="H104" i="7" s="1"/>
  <c r="I104" i="7" s="1"/>
  <c r="H103" i="7"/>
  <c r="G103" i="7"/>
  <c r="D103" i="7"/>
  <c r="G102" i="7"/>
  <c r="H102" i="7" s="1"/>
  <c r="I102" i="7" s="1"/>
  <c r="D102" i="7"/>
  <c r="H101" i="7"/>
  <c r="G101" i="7"/>
  <c r="D101" i="7"/>
  <c r="D100" i="7"/>
  <c r="G100" i="7" s="1"/>
  <c r="H100" i="7" s="1"/>
  <c r="I100" i="7" s="1"/>
  <c r="H99" i="7"/>
  <c r="G99" i="7"/>
  <c r="D99" i="7"/>
  <c r="D98" i="7"/>
  <c r="G98" i="7" s="1"/>
  <c r="H98" i="7" s="1"/>
  <c r="I98" i="7" s="1"/>
  <c r="H97" i="7"/>
  <c r="G97" i="7"/>
  <c r="D97" i="7"/>
  <c r="D96" i="7"/>
  <c r="G96" i="7" s="1"/>
  <c r="H96" i="7" s="1"/>
  <c r="I96" i="7" s="1"/>
  <c r="H95" i="7"/>
  <c r="G95" i="7"/>
  <c r="D95" i="7"/>
  <c r="G94" i="7"/>
  <c r="H94" i="7" s="1"/>
  <c r="I94" i="7" s="1"/>
  <c r="D94" i="7"/>
  <c r="H93" i="7"/>
  <c r="G93" i="7"/>
  <c r="D93" i="7"/>
  <c r="D92" i="7"/>
  <c r="G92" i="7" s="1"/>
  <c r="H92" i="7" s="1"/>
  <c r="I92" i="7" s="1"/>
  <c r="H91" i="7"/>
  <c r="G91" i="7"/>
  <c r="D91" i="7"/>
  <c r="D90" i="7"/>
  <c r="G90" i="7" s="1"/>
  <c r="H90" i="7" s="1"/>
  <c r="I90" i="7" s="1"/>
  <c r="H89" i="7"/>
  <c r="G89" i="7"/>
  <c r="D89" i="7"/>
  <c r="D88" i="7"/>
  <c r="G88" i="7" s="1"/>
  <c r="H88" i="7" s="1"/>
  <c r="I88" i="7" s="1"/>
  <c r="H87" i="7"/>
  <c r="G87" i="7"/>
  <c r="D87" i="7"/>
  <c r="G86" i="7"/>
  <c r="H86" i="7" s="1"/>
  <c r="I86" i="7" s="1"/>
  <c r="D86" i="7"/>
  <c r="H85" i="7"/>
  <c r="G85" i="7"/>
  <c r="D85" i="7"/>
  <c r="D84" i="7"/>
  <c r="G84" i="7" s="1"/>
  <c r="H84" i="7" s="1"/>
  <c r="I84" i="7" s="1"/>
  <c r="H83" i="7"/>
  <c r="G83" i="7"/>
  <c r="D83" i="7"/>
  <c r="D82" i="7"/>
  <c r="G82" i="7" s="1"/>
  <c r="H82" i="7" s="1"/>
  <c r="D81" i="7"/>
  <c r="G81" i="7" s="1"/>
  <c r="H81" i="7" s="1"/>
  <c r="D80" i="7"/>
  <c r="G80" i="7" s="1"/>
  <c r="H80" i="7" s="1"/>
  <c r="D79" i="7"/>
  <c r="G79" i="7" s="1"/>
  <c r="H79" i="7" s="1"/>
  <c r="I79" i="7" s="1"/>
  <c r="D78" i="7"/>
  <c r="G78" i="7" s="1"/>
  <c r="H78" i="7" s="1"/>
  <c r="I78" i="7" s="1"/>
  <c r="D77" i="7"/>
  <c r="G77" i="7" s="1"/>
  <c r="H77" i="7" s="1"/>
  <c r="D76" i="7"/>
  <c r="G76" i="7" s="1"/>
  <c r="H76" i="7" s="1"/>
  <c r="I76" i="7" s="1"/>
  <c r="H75" i="7"/>
  <c r="D75" i="7"/>
  <c r="G75" i="7" s="1"/>
  <c r="D74" i="7"/>
  <c r="G74" i="7" s="1"/>
  <c r="H74" i="7" s="1"/>
  <c r="I74" i="7" s="1"/>
  <c r="H73" i="7"/>
  <c r="D73" i="7"/>
  <c r="G73" i="7" s="1"/>
  <c r="G72" i="7"/>
  <c r="H72" i="7" s="1"/>
  <c r="I72" i="7" s="1"/>
  <c r="D72" i="7"/>
  <c r="H71" i="7"/>
  <c r="I71" i="7" s="1"/>
  <c r="D71" i="7"/>
  <c r="G71" i="7" s="1"/>
  <c r="G70" i="7"/>
  <c r="H70" i="7" s="1"/>
  <c r="D70" i="7"/>
  <c r="D69" i="7"/>
  <c r="G69" i="7" s="1"/>
  <c r="H69" i="7" s="1"/>
  <c r="G68" i="7"/>
  <c r="H68" i="7" s="1"/>
  <c r="I68" i="7" s="1"/>
  <c r="D68" i="7"/>
  <c r="H67" i="7"/>
  <c r="D67" i="7"/>
  <c r="G67" i="7" s="1"/>
  <c r="D66" i="7"/>
  <c r="G66" i="7" s="1"/>
  <c r="H66" i="7" s="1"/>
  <c r="I66" i="7" s="1"/>
  <c r="D65" i="7"/>
  <c r="G65" i="7" s="1"/>
  <c r="H65" i="7" s="1"/>
  <c r="I65" i="7" s="1"/>
  <c r="G64" i="7"/>
  <c r="H64" i="7" s="1"/>
  <c r="D64" i="7"/>
  <c r="D63" i="7"/>
  <c r="G63" i="7" s="1"/>
  <c r="H63" i="7" s="1"/>
  <c r="I63" i="7" s="1"/>
  <c r="D62" i="7"/>
  <c r="G62" i="7" s="1"/>
  <c r="H62" i="7" s="1"/>
  <c r="I62" i="7" s="1"/>
  <c r="D61" i="7"/>
  <c r="G61" i="7" s="1"/>
  <c r="H61" i="7" s="1"/>
  <c r="D60" i="7"/>
  <c r="G60" i="7" s="1"/>
  <c r="H60" i="7" s="1"/>
  <c r="I60" i="7" s="1"/>
  <c r="H59" i="7"/>
  <c r="D59" i="7"/>
  <c r="G59" i="7" s="1"/>
  <c r="D58" i="7"/>
  <c r="G58" i="7" s="1"/>
  <c r="H58" i="7" s="1"/>
  <c r="I58" i="7" s="1"/>
  <c r="H57" i="7"/>
  <c r="D57" i="7"/>
  <c r="G57" i="7" s="1"/>
  <c r="G56" i="7"/>
  <c r="H56" i="7" s="1"/>
  <c r="I56" i="7" s="1"/>
  <c r="D56" i="7"/>
  <c r="H55" i="7"/>
  <c r="I55" i="7" s="1"/>
  <c r="D55" i="7"/>
  <c r="G55" i="7" s="1"/>
  <c r="G54" i="7"/>
  <c r="H54" i="7" s="1"/>
  <c r="D54" i="7"/>
  <c r="D53" i="7"/>
  <c r="G53" i="7" s="1"/>
  <c r="H53" i="7" s="1"/>
  <c r="G52" i="7"/>
  <c r="H52" i="7" s="1"/>
  <c r="I52" i="7" s="1"/>
  <c r="D52" i="7"/>
  <c r="H51" i="7"/>
  <c r="D51" i="7"/>
  <c r="G51" i="7" s="1"/>
  <c r="D50" i="7"/>
  <c r="G50" i="7" s="1"/>
  <c r="H50" i="7" s="1"/>
  <c r="I50" i="7" s="1"/>
  <c r="D49" i="7"/>
  <c r="G49" i="7" s="1"/>
  <c r="H49" i="7" s="1"/>
  <c r="I49" i="7" s="1"/>
  <c r="G48" i="7"/>
  <c r="H48" i="7" s="1"/>
  <c r="D48" i="7"/>
  <c r="D47" i="7"/>
  <c r="G47" i="7" s="1"/>
  <c r="H47" i="7" s="1"/>
  <c r="I47" i="7" s="1"/>
  <c r="D46" i="7"/>
  <c r="G46" i="7" s="1"/>
  <c r="H46" i="7" s="1"/>
  <c r="I46" i="7" s="1"/>
  <c r="D45" i="7"/>
  <c r="G45" i="7" s="1"/>
  <c r="H45" i="7" s="1"/>
  <c r="D44" i="7"/>
  <c r="G44" i="7" s="1"/>
  <c r="H44" i="7" s="1"/>
  <c r="I44" i="7" s="1"/>
  <c r="H43" i="7"/>
  <c r="D43" i="7"/>
  <c r="G43" i="7" s="1"/>
  <c r="D42" i="7"/>
  <c r="G42" i="7" s="1"/>
  <c r="H42" i="7" s="1"/>
  <c r="I42" i="7" s="1"/>
  <c r="H41" i="7"/>
  <c r="D41" i="7"/>
  <c r="G41" i="7" s="1"/>
  <c r="G40" i="7"/>
  <c r="H40" i="7" s="1"/>
  <c r="I40" i="7" s="1"/>
  <c r="D40" i="7"/>
  <c r="H39" i="7"/>
  <c r="I39" i="7" s="1"/>
  <c r="D39" i="7"/>
  <c r="G39" i="7" s="1"/>
  <c r="G38" i="7"/>
  <c r="H38" i="7" s="1"/>
  <c r="D38" i="7"/>
  <c r="D37" i="7"/>
  <c r="G37" i="7" s="1"/>
  <c r="H37" i="7" s="1"/>
  <c r="G36" i="7"/>
  <c r="H36" i="7" s="1"/>
  <c r="I36" i="7" s="1"/>
  <c r="D36" i="7"/>
  <c r="H35" i="7"/>
  <c r="D35" i="7"/>
  <c r="G35" i="7" s="1"/>
  <c r="D34" i="7"/>
  <c r="G34" i="7" s="1"/>
  <c r="H34" i="7" s="1"/>
  <c r="I34" i="7" s="1"/>
  <c r="D33" i="7"/>
  <c r="G33" i="7" s="1"/>
  <c r="H33" i="7" s="1"/>
  <c r="I33" i="7" s="1"/>
  <c r="G32" i="7"/>
  <c r="H32" i="7" s="1"/>
  <c r="D32" i="7"/>
  <c r="D31" i="7"/>
  <c r="G31" i="7" s="1"/>
  <c r="H31" i="7" s="1"/>
  <c r="I31" i="7" s="1"/>
  <c r="D30" i="7"/>
  <c r="G30" i="7" s="1"/>
  <c r="H30" i="7" s="1"/>
  <c r="I30" i="7" s="1"/>
  <c r="D29" i="7"/>
  <c r="G29" i="7" s="1"/>
  <c r="H29" i="7" s="1"/>
  <c r="D28" i="7"/>
  <c r="G28" i="7" s="1"/>
  <c r="H28" i="7" s="1"/>
  <c r="I28" i="7" s="1"/>
  <c r="H27" i="7"/>
  <c r="D27" i="7"/>
  <c r="G27" i="7" s="1"/>
  <c r="D26" i="7"/>
  <c r="G26" i="7" s="1"/>
  <c r="H26" i="7" s="1"/>
  <c r="I26" i="7" s="1"/>
  <c r="H25" i="7"/>
  <c r="D25" i="7"/>
  <c r="G25" i="7" s="1"/>
  <c r="G24" i="7"/>
  <c r="H24" i="7" s="1"/>
  <c r="I24" i="7" s="1"/>
  <c r="D24" i="7"/>
  <c r="H23" i="7"/>
  <c r="I23" i="7" s="1"/>
  <c r="D23" i="7"/>
  <c r="G23" i="7" s="1"/>
  <c r="G22" i="7"/>
  <c r="H22" i="7" s="1"/>
  <c r="D22" i="7"/>
  <c r="D21" i="7"/>
  <c r="G21" i="7" s="1"/>
  <c r="H21" i="7" s="1"/>
  <c r="G20" i="7"/>
  <c r="H20" i="7" s="1"/>
  <c r="I20" i="7" s="1"/>
  <c r="D20" i="7"/>
  <c r="H19" i="7"/>
  <c r="D19" i="7"/>
  <c r="G19" i="7" s="1"/>
  <c r="D18" i="7"/>
  <c r="G18" i="7" s="1"/>
  <c r="H18" i="7" s="1"/>
  <c r="I18" i="7" s="1"/>
  <c r="D17" i="7"/>
  <c r="G17" i="7" s="1"/>
  <c r="H17" i="7" s="1"/>
  <c r="I17" i="7" s="1"/>
  <c r="G16" i="7"/>
  <c r="H16" i="7" s="1"/>
  <c r="D16" i="7"/>
  <c r="D15" i="7"/>
  <c r="G15" i="7" s="1"/>
  <c r="H15" i="7" s="1"/>
  <c r="I15" i="7" s="1"/>
  <c r="D14" i="7"/>
  <c r="G14" i="7" s="1"/>
  <c r="H14" i="7" s="1"/>
  <c r="I14" i="7" s="1"/>
  <c r="D13" i="7"/>
  <c r="G13" i="7" s="1"/>
  <c r="H13" i="7" s="1"/>
  <c r="D12" i="7"/>
  <c r="G12" i="7" s="1"/>
  <c r="H12" i="7" s="1"/>
  <c r="I12" i="7" s="1"/>
  <c r="H11" i="7"/>
  <c r="D11" i="7"/>
  <c r="G11" i="7" s="1"/>
  <c r="D10" i="7"/>
  <c r="G10" i="7" s="1"/>
  <c r="H10" i="7" s="1"/>
  <c r="I10" i="7" s="1"/>
  <c r="H9" i="7"/>
  <c r="D9" i="7"/>
  <c r="G9" i="7" s="1"/>
  <c r="G8" i="7"/>
  <c r="H8" i="7" s="1"/>
  <c r="I8" i="7" s="1"/>
  <c r="D8" i="7"/>
  <c r="H7" i="7"/>
  <c r="I7" i="7" s="1"/>
  <c r="D7" i="7"/>
  <c r="G7" i="7" s="1"/>
  <c r="G6" i="7"/>
  <c r="H6" i="7" s="1"/>
  <c r="D6" i="7"/>
  <c r="D5" i="7"/>
  <c r="G5" i="7" s="1"/>
  <c r="H5" i="7" s="1"/>
  <c r="D4" i="7"/>
  <c r="G4" i="7" s="1"/>
  <c r="H4" i="7" s="1"/>
  <c r="I13" i="7" l="1"/>
  <c r="I29" i="7"/>
  <c r="I45" i="7"/>
  <c r="I61" i="7"/>
  <c r="I77" i="7"/>
  <c r="I5" i="7"/>
  <c r="I6" i="7"/>
  <c r="I21" i="7"/>
  <c r="I22" i="7"/>
  <c r="I37" i="7"/>
  <c r="I38" i="7"/>
  <c r="I53" i="7"/>
  <c r="I54" i="7"/>
  <c r="I69" i="7"/>
  <c r="I70" i="7"/>
  <c r="I80" i="7"/>
  <c r="I16" i="7"/>
  <c r="I32" i="7"/>
  <c r="I64" i="7"/>
  <c r="I81" i="7"/>
  <c r="I48" i="7"/>
  <c r="I82" i="7"/>
  <c r="I89" i="7"/>
  <c r="I97" i="7"/>
  <c r="I105" i="7"/>
  <c r="I113" i="7"/>
  <c r="I121" i="7"/>
  <c r="I129" i="7"/>
  <c r="I135" i="7"/>
  <c r="I43" i="7"/>
  <c r="I87" i="7"/>
  <c r="I95" i="7"/>
  <c r="I103" i="7"/>
  <c r="I111" i="7"/>
  <c r="I119" i="7"/>
  <c r="I127" i="7"/>
  <c r="I139" i="7"/>
  <c r="I27" i="7"/>
  <c r="I59" i="7"/>
  <c r="I133" i="7"/>
  <c r="I149" i="7"/>
  <c r="I153" i="7"/>
  <c r="I11" i="7"/>
  <c r="I75" i="7"/>
  <c r="I9" i="7"/>
  <c r="I25" i="7"/>
  <c r="I41" i="7"/>
  <c r="I57" i="7"/>
  <c r="I73" i="7"/>
  <c r="I85" i="7"/>
  <c r="I93" i="7"/>
  <c r="I101" i="7"/>
  <c r="I109" i="7"/>
  <c r="I117" i="7"/>
  <c r="I125" i="7"/>
  <c r="I19" i="7"/>
  <c r="I35" i="7"/>
  <c r="I51" i="7"/>
  <c r="I67" i="7"/>
  <c r="I137" i="7"/>
  <c r="I150" i="7"/>
  <c r="I154" i="7"/>
  <c r="I83" i="7"/>
  <c r="I91" i="7"/>
  <c r="I99" i="7"/>
  <c r="I107" i="7"/>
  <c r="I115" i="7"/>
  <c r="I123" i="7"/>
  <c r="I131" i="7"/>
  <c r="F24" i="5" l="1"/>
  <c r="H154" i="4"/>
  <c r="I154" i="4" s="1"/>
  <c r="J154" i="4" s="1"/>
  <c r="K154" i="4" s="1"/>
  <c r="D154" i="4"/>
  <c r="H153" i="4"/>
  <c r="D153" i="4"/>
  <c r="H152" i="4"/>
  <c r="I152" i="4" s="1"/>
  <c r="J152" i="4" s="1"/>
  <c r="K152" i="4" s="1"/>
  <c r="D152" i="4"/>
  <c r="H151" i="4"/>
  <c r="D151" i="4"/>
  <c r="H150" i="4"/>
  <c r="D150" i="4"/>
  <c r="H149" i="4"/>
  <c r="I149" i="4" s="1"/>
  <c r="J149" i="4" s="1"/>
  <c r="K149" i="4" s="1"/>
  <c r="D149" i="4"/>
  <c r="H148" i="4"/>
  <c r="I148" i="4" s="1"/>
  <c r="J148" i="4" s="1"/>
  <c r="K148" i="4" s="1"/>
  <c r="D148" i="4"/>
  <c r="H147" i="4"/>
  <c r="D147" i="4"/>
  <c r="H146" i="4"/>
  <c r="D146" i="4"/>
  <c r="H145" i="4"/>
  <c r="D145" i="4"/>
  <c r="H144" i="4"/>
  <c r="I144" i="4" s="1"/>
  <c r="J144" i="4" s="1"/>
  <c r="K144" i="4" s="1"/>
  <c r="D144" i="4"/>
  <c r="H143" i="4"/>
  <c r="D143" i="4"/>
  <c r="H142" i="4"/>
  <c r="D142" i="4"/>
  <c r="H141" i="4"/>
  <c r="D141" i="4"/>
  <c r="H140" i="4"/>
  <c r="I140" i="4" s="1"/>
  <c r="J140" i="4" s="1"/>
  <c r="K140" i="4" s="1"/>
  <c r="D140" i="4"/>
  <c r="H139" i="4"/>
  <c r="D139" i="4"/>
  <c r="H138" i="4"/>
  <c r="D138" i="4"/>
  <c r="H137" i="4"/>
  <c r="I137" i="4" s="1"/>
  <c r="J137" i="4" s="1"/>
  <c r="K137" i="4" s="1"/>
  <c r="D137" i="4"/>
  <c r="H136" i="4"/>
  <c r="I136" i="4" s="1"/>
  <c r="J136" i="4" s="1"/>
  <c r="K136" i="4" s="1"/>
  <c r="D136" i="4"/>
  <c r="H135" i="4"/>
  <c r="D135" i="4"/>
  <c r="H134" i="4"/>
  <c r="I134" i="4" s="1"/>
  <c r="J134" i="4" s="1"/>
  <c r="K134" i="4" s="1"/>
  <c r="D134" i="4"/>
  <c r="H133" i="4"/>
  <c r="D133" i="4"/>
  <c r="H132" i="4"/>
  <c r="I132" i="4" s="1"/>
  <c r="J132" i="4" s="1"/>
  <c r="K132" i="4" s="1"/>
  <c r="D132" i="4"/>
  <c r="H131" i="4"/>
  <c r="D131" i="4"/>
  <c r="H130" i="4"/>
  <c r="D130" i="4"/>
  <c r="H129" i="4"/>
  <c r="I129" i="4" s="1"/>
  <c r="J129" i="4" s="1"/>
  <c r="K129" i="4" s="1"/>
  <c r="D129" i="4"/>
  <c r="H128" i="4"/>
  <c r="I128" i="4" s="1"/>
  <c r="J128" i="4" s="1"/>
  <c r="K128" i="4" s="1"/>
  <c r="D128" i="4"/>
  <c r="H127" i="4"/>
  <c r="D127" i="4"/>
  <c r="H126" i="4"/>
  <c r="I126" i="4" s="1"/>
  <c r="J126" i="4" s="1"/>
  <c r="K126" i="4" s="1"/>
  <c r="D126" i="4"/>
  <c r="H125" i="4"/>
  <c r="D125" i="4"/>
  <c r="H124" i="4"/>
  <c r="I124" i="4" s="1"/>
  <c r="J124" i="4" s="1"/>
  <c r="K124" i="4" s="1"/>
  <c r="D124" i="4"/>
  <c r="H123" i="4"/>
  <c r="D123" i="4"/>
  <c r="H122" i="4"/>
  <c r="D122" i="4"/>
  <c r="H121" i="4"/>
  <c r="I121" i="4" s="1"/>
  <c r="J121" i="4" s="1"/>
  <c r="K121" i="4" s="1"/>
  <c r="D121" i="4"/>
  <c r="H120" i="4"/>
  <c r="I120" i="4" s="1"/>
  <c r="J120" i="4" s="1"/>
  <c r="K120" i="4" s="1"/>
  <c r="D120" i="4"/>
  <c r="H119" i="4"/>
  <c r="D119" i="4"/>
  <c r="H118" i="4"/>
  <c r="I118" i="4" s="1"/>
  <c r="J118" i="4" s="1"/>
  <c r="K118" i="4" s="1"/>
  <c r="D118" i="4"/>
  <c r="H117" i="4"/>
  <c r="D117" i="4"/>
  <c r="H116" i="4"/>
  <c r="I116" i="4" s="1"/>
  <c r="J116" i="4" s="1"/>
  <c r="K116" i="4" s="1"/>
  <c r="D116" i="4"/>
  <c r="H115" i="4"/>
  <c r="I115" i="4" s="1"/>
  <c r="J115" i="4" s="1"/>
  <c r="K115" i="4" s="1"/>
  <c r="D115" i="4"/>
  <c r="H114" i="4"/>
  <c r="D114" i="4"/>
  <c r="H113" i="4"/>
  <c r="D113" i="4"/>
  <c r="I113" i="4" s="1"/>
  <c r="J113" i="4" s="1"/>
  <c r="K113" i="4" s="1"/>
  <c r="H112" i="4"/>
  <c r="D112" i="4"/>
  <c r="H111" i="4"/>
  <c r="D111" i="4"/>
  <c r="H110" i="4"/>
  <c r="D110" i="4"/>
  <c r="H109" i="4"/>
  <c r="D109" i="4"/>
  <c r="H108" i="4"/>
  <c r="D108" i="4"/>
  <c r="H107" i="4"/>
  <c r="D107" i="4"/>
  <c r="H106" i="4"/>
  <c r="D106" i="4"/>
  <c r="H105" i="4"/>
  <c r="D105" i="4"/>
  <c r="H104" i="4"/>
  <c r="D104" i="4"/>
  <c r="H103" i="4"/>
  <c r="I103" i="4" s="1"/>
  <c r="J103" i="4" s="1"/>
  <c r="K103" i="4" s="1"/>
  <c r="D103" i="4"/>
  <c r="H102" i="4"/>
  <c r="D102" i="4"/>
  <c r="H101" i="4"/>
  <c r="D101" i="4"/>
  <c r="H100" i="4"/>
  <c r="D100" i="4"/>
  <c r="H99" i="4"/>
  <c r="D99" i="4"/>
  <c r="H98" i="4"/>
  <c r="D98" i="4"/>
  <c r="H97" i="4"/>
  <c r="D97" i="4"/>
  <c r="H96" i="4"/>
  <c r="D96" i="4"/>
  <c r="H95" i="4"/>
  <c r="D95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I88" i="4" s="1"/>
  <c r="J88" i="4" s="1"/>
  <c r="K88" i="4" s="1"/>
  <c r="D88" i="4"/>
  <c r="H87" i="4"/>
  <c r="I87" i="4" s="1"/>
  <c r="J87" i="4" s="1"/>
  <c r="K87" i="4" s="1"/>
  <c r="D87" i="4"/>
  <c r="H86" i="4"/>
  <c r="D86" i="4"/>
  <c r="H85" i="4"/>
  <c r="I85" i="4" s="1"/>
  <c r="J85" i="4" s="1"/>
  <c r="K85" i="4" s="1"/>
  <c r="D85" i="4"/>
  <c r="H84" i="4"/>
  <c r="D84" i="4"/>
  <c r="H83" i="4"/>
  <c r="D83" i="4"/>
  <c r="H82" i="4"/>
  <c r="D82" i="4"/>
  <c r="H81" i="4"/>
  <c r="I81" i="4" s="1"/>
  <c r="J81" i="4" s="1"/>
  <c r="K81" i="4" s="1"/>
  <c r="H80" i="4"/>
  <c r="I80" i="4" s="1"/>
  <c r="J80" i="4" s="1"/>
  <c r="K80" i="4" s="1"/>
  <c r="H79" i="4"/>
  <c r="I79" i="4" s="1"/>
  <c r="J79" i="4" s="1"/>
  <c r="K79" i="4" s="1"/>
  <c r="H78" i="4"/>
  <c r="I78" i="4" s="1"/>
  <c r="J78" i="4" s="1"/>
  <c r="K78" i="4" s="1"/>
  <c r="H77" i="4"/>
  <c r="I77" i="4" s="1"/>
  <c r="J77" i="4" s="1"/>
  <c r="K77" i="4" s="1"/>
  <c r="H76" i="4"/>
  <c r="I76" i="4" s="1"/>
  <c r="J76" i="4" s="1"/>
  <c r="K76" i="4" s="1"/>
  <c r="H75" i="4"/>
  <c r="D75" i="4"/>
  <c r="H74" i="4"/>
  <c r="D74" i="4"/>
  <c r="H73" i="4"/>
  <c r="D73" i="4"/>
  <c r="H72" i="4"/>
  <c r="D72" i="4"/>
  <c r="H71" i="4"/>
  <c r="D71" i="4"/>
  <c r="H70" i="4"/>
  <c r="D70" i="4"/>
  <c r="H69" i="4"/>
  <c r="D69" i="4"/>
  <c r="H68" i="4"/>
  <c r="D68" i="4"/>
  <c r="H67" i="4"/>
  <c r="I67" i="4" s="1"/>
  <c r="J67" i="4" s="1"/>
  <c r="K67" i="4" s="1"/>
  <c r="D67" i="4"/>
  <c r="H66" i="4"/>
  <c r="D66" i="4"/>
  <c r="H65" i="4"/>
  <c r="D65" i="4"/>
  <c r="H64" i="4"/>
  <c r="D64" i="4"/>
  <c r="H63" i="4"/>
  <c r="D63" i="4"/>
  <c r="H62" i="4"/>
  <c r="D62" i="4"/>
  <c r="H61" i="4"/>
  <c r="D61" i="4"/>
  <c r="H60" i="4"/>
  <c r="D60" i="4"/>
  <c r="H59" i="4"/>
  <c r="D59" i="4"/>
  <c r="H58" i="4"/>
  <c r="D58" i="4"/>
  <c r="H57" i="4"/>
  <c r="D57" i="4"/>
  <c r="H56" i="4"/>
  <c r="D56" i="4"/>
  <c r="I56" i="4" s="1"/>
  <c r="J56" i="4" s="1"/>
  <c r="K56" i="4" s="1"/>
  <c r="H55" i="4"/>
  <c r="D55" i="4"/>
  <c r="H54" i="4"/>
  <c r="D54" i="4"/>
  <c r="H53" i="4"/>
  <c r="D53" i="4"/>
  <c r="H52" i="4"/>
  <c r="D52" i="4"/>
  <c r="I52" i="4" s="1"/>
  <c r="J52" i="4" s="1"/>
  <c r="K52" i="4" s="1"/>
  <c r="H51" i="4"/>
  <c r="D51" i="4"/>
  <c r="H50" i="4"/>
  <c r="D50" i="4"/>
  <c r="H49" i="4"/>
  <c r="D49" i="4"/>
  <c r="H48" i="4"/>
  <c r="D48" i="4"/>
  <c r="H47" i="4"/>
  <c r="D47" i="4"/>
  <c r="I47" i="4" s="1"/>
  <c r="J47" i="4" s="1"/>
  <c r="K47" i="4" s="1"/>
  <c r="H46" i="4"/>
  <c r="D46" i="4"/>
  <c r="H45" i="4"/>
  <c r="D45" i="4"/>
  <c r="H44" i="4"/>
  <c r="D44" i="4"/>
  <c r="I44" i="4" s="1"/>
  <c r="J44" i="4" s="1"/>
  <c r="K44" i="4" s="1"/>
  <c r="H43" i="4"/>
  <c r="D43" i="4"/>
  <c r="H42" i="4"/>
  <c r="D42" i="4"/>
  <c r="H41" i="4"/>
  <c r="D41" i="4"/>
  <c r="H40" i="4"/>
  <c r="I40" i="4" s="1"/>
  <c r="J40" i="4" s="1"/>
  <c r="K40" i="4" s="1"/>
  <c r="L40" i="4" s="1"/>
  <c r="D40" i="4"/>
  <c r="I39" i="4"/>
  <c r="J39" i="4" s="1"/>
  <c r="K39" i="4" s="1"/>
  <c r="H39" i="4"/>
  <c r="D39" i="4"/>
  <c r="H38" i="4"/>
  <c r="I38" i="4" s="1"/>
  <c r="J38" i="4" s="1"/>
  <c r="K38" i="4" s="1"/>
  <c r="D38" i="4"/>
  <c r="H37" i="4"/>
  <c r="D37" i="4"/>
  <c r="H36" i="4"/>
  <c r="I36" i="4" s="1"/>
  <c r="J36" i="4" s="1"/>
  <c r="K36" i="4" s="1"/>
  <c r="D36" i="4"/>
  <c r="H35" i="4"/>
  <c r="D35" i="4"/>
  <c r="H34" i="4"/>
  <c r="D34" i="4"/>
  <c r="H33" i="4"/>
  <c r="D33" i="4"/>
  <c r="H32" i="4"/>
  <c r="D32" i="4"/>
  <c r="H31" i="4"/>
  <c r="D31" i="4"/>
  <c r="I31" i="4" s="1"/>
  <c r="J31" i="4" s="1"/>
  <c r="K31" i="4" s="1"/>
  <c r="H30" i="4"/>
  <c r="D30" i="4"/>
  <c r="H29" i="4"/>
  <c r="I29" i="4" s="1"/>
  <c r="J29" i="4" s="1"/>
  <c r="K29" i="4" s="1"/>
  <c r="D29" i="4"/>
  <c r="H28" i="4"/>
  <c r="I28" i="4" s="1"/>
  <c r="J28" i="4" s="1"/>
  <c r="K28" i="4" s="1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I22" i="4" s="1"/>
  <c r="J22" i="4" s="1"/>
  <c r="K22" i="4" s="1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H6" i="4"/>
  <c r="D6" i="4"/>
  <c r="I6" i="4" s="1"/>
  <c r="J6" i="4" s="1"/>
  <c r="K6" i="4" s="1"/>
  <c r="H5" i="4"/>
  <c r="D5" i="4"/>
  <c r="H4" i="4"/>
  <c r="D4" i="4"/>
  <c r="B2" i="3"/>
  <c r="C154" i="2"/>
  <c r="C153" i="2"/>
  <c r="D154" i="2" s="1"/>
  <c r="C152" i="2"/>
  <c r="D152" i="2" s="1"/>
  <c r="C151" i="2"/>
  <c r="D151" i="2" s="1"/>
  <c r="D150" i="2"/>
  <c r="C150" i="2"/>
  <c r="C149" i="2"/>
  <c r="D149" i="2" s="1"/>
  <c r="C148" i="2"/>
  <c r="D148" i="2" s="1"/>
  <c r="C147" i="2"/>
  <c r="D147" i="2" s="1"/>
  <c r="D146" i="2"/>
  <c r="C146" i="2"/>
  <c r="C145" i="2"/>
  <c r="D145" i="2" s="1"/>
  <c r="C144" i="2"/>
  <c r="D144" i="2" s="1"/>
  <c r="C143" i="2"/>
  <c r="D143" i="2" s="1"/>
  <c r="D142" i="2"/>
  <c r="C142" i="2"/>
  <c r="C141" i="2"/>
  <c r="D141" i="2" s="1"/>
  <c r="C140" i="2"/>
  <c r="D140" i="2" s="1"/>
  <c r="C139" i="2"/>
  <c r="D139" i="2" s="1"/>
  <c r="D138" i="2"/>
  <c r="C138" i="2"/>
  <c r="C137" i="2"/>
  <c r="D137" i="2" s="1"/>
  <c r="C136" i="2"/>
  <c r="D136" i="2" s="1"/>
  <c r="C135" i="2"/>
  <c r="D135" i="2" s="1"/>
  <c r="D134" i="2"/>
  <c r="C134" i="2"/>
  <c r="C133" i="2"/>
  <c r="D133" i="2" s="1"/>
  <c r="C132" i="2"/>
  <c r="D132" i="2" s="1"/>
  <c r="C131" i="2"/>
  <c r="D131" i="2" s="1"/>
  <c r="D130" i="2"/>
  <c r="C130" i="2"/>
  <c r="C129" i="2"/>
  <c r="D129" i="2" s="1"/>
  <c r="C128" i="2"/>
  <c r="D128" i="2" s="1"/>
  <c r="C127" i="2"/>
  <c r="D127" i="2" s="1"/>
  <c r="D126" i="2"/>
  <c r="C126" i="2"/>
  <c r="C125" i="2"/>
  <c r="D125" i="2" s="1"/>
  <c r="C124" i="2"/>
  <c r="D124" i="2" s="1"/>
  <c r="C123" i="2"/>
  <c r="D123" i="2" s="1"/>
  <c r="D122" i="2"/>
  <c r="C122" i="2"/>
  <c r="C121" i="2"/>
  <c r="D121" i="2" s="1"/>
  <c r="C120" i="2"/>
  <c r="D120" i="2" s="1"/>
  <c r="C119" i="2"/>
  <c r="D119" i="2" s="1"/>
  <c r="D118" i="2"/>
  <c r="C118" i="2"/>
  <c r="C117" i="2"/>
  <c r="D117" i="2" s="1"/>
  <c r="C116" i="2"/>
  <c r="D116" i="2" s="1"/>
  <c r="C115" i="2"/>
  <c r="D115" i="2" s="1"/>
  <c r="D114" i="2"/>
  <c r="C114" i="2"/>
  <c r="C113" i="2"/>
  <c r="D113" i="2" s="1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D106" i="2"/>
  <c r="C106" i="2"/>
  <c r="C105" i="2"/>
  <c r="D105" i="2" s="1"/>
  <c r="C104" i="2"/>
  <c r="D104" i="2" s="1"/>
  <c r="C103" i="2"/>
  <c r="D103" i="2" s="1"/>
  <c r="D102" i="2"/>
  <c r="C102" i="2"/>
  <c r="C101" i="2"/>
  <c r="D101" i="2" s="1"/>
  <c r="C100" i="2"/>
  <c r="D100" i="2" s="1"/>
  <c r="C99" i="2"/>
  <c r="D99" i="2" s="1"/>
  <c r="D98" i="2"/>
  <c r="C98" i="2"/>
  <c r="C97" i="2"/>
  <c r="D97" i="2" s="1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D90" i="2"/>
  <c r="C90" i="2"/>
  <c r="C89" i="2"/>
  <c r="D89" i="2" s="1"/>
  <c r="C88" i="2"/>
  <c r="C87" i="2"/>
  <c r="D88" i="2" s="1"/>
  <c r="D86" i="2"/>
  <c r="C86" i="2"/>
  <c r="C85" i="2"/>
  <c r="D85" i="2" s="1"/>
  <c r="C84" i="2"/>
  <c r="C83" i="2"/>
  <c r="D84" i="2" s="1"/>
  <c r="C75" i="2"/>
  <c r="D75" i="2" s="1"/>
  <c r="C74" i="2"/>
  <c r="D73" i="2"/>
  <c r="C73" i="2"/>
  <c r="D74" i="2" s="1"/>
  <c r="C72" i="2"/>
  <c r="D72" i="2" s="1"/>
  <c r="C71" i="2"/>
  <c r="D71" i="2" s="1"/>
  <c r="D70" i="2"/>
  <c r="C70" i="2"/>
  <c r="D69" i="2"/>
  <c r="C69" i="2"/>
  <c r="C68" i="2"/>
  <c r="D68" i="2" s="1"/>
  <c r="C67" i="2"/>
  <c r="D67" i="2" s="1"/>
  <c r="D66" i="2"/>
  <c r="C66" i="2"/>
  <c r="D65" i="2"/>
  <c r="C65" i="2"/>
  <c r="C64" i="2"/>
  <c r="D64" i="2" s="1"/>
  <c r="C63" i="2"/>
  <c r="D63" i="2" s="1"/>
  <c r="D62" i="2"/>
  <c r="C62" i="2"/>
  <c r="D61" i="2"/>
  <c r="C61" i="2"/>
  <c r="C60" i="2"/>
  <c r="D60" i="2" s="1"/>
  <c r="C59" i="2"/>
  <c r="D59" i="2" s="1"/>
  <c r="D58" i="2"/>
  <c r="C58" i="2"/>
  <c r="D57" i="2"/>
  <c r="C57" i="2"/>
  <c r="C56" i="2"/>
  <c r="D56" i="2" s="1"/>
  <c r="C55" i="2"/>
  <c r="D55" i="2" s="1"/>
  <c r="D54" i="2"/>
  <c r="C54" i="2"/>
  <c r="D53" i="2"/>
  <c r="C53" i="2"/>
  <c r="C52" i="2"/>
  <c r="D52" i="2" s="1"/>
  <c r="C51" i="2"/>
  <c r="D51" i="2" s="1"/>
  <c r="D50" i="2"/>
  <c r="C50" i="2"/>
  <c r="D49" i="2"/>
  <c r="C49" i="2"/>
  <c r="C48" i="2"/>
  <c r="D48" i="2" s="1"/>
  <c r="C47" i="2"/>
  <c r="D47" i="2" s="1"/>
  <c r="D46" i="2"/>
  <c r="C46" i="2"/>
  <c r="D45" i="2"/>
  <c r="C45" i="2"/>
  <c r="C44" i="2"/>
  <c r="D44" i="2" s="1"/>
  <c r="C43" i="2"/>
  <c r="D43" i="2" s="1"/>
  <c r="D42" i="2"/>
  <c r="C42" i="2"/>
  <c r="D41" i="2"/>
  <c r="C41" i="2"/>
  <c r="C40" i="2"/>
  <c r="D40" i="2" s="1"/>
  <c r="C39" i="2"/>
  <c r="D39" i="2" s="1"/>
  <c r="D38" i="2"/>
  <c r="C38" i="2"/>
  <c r="D37" i="2"/>
  <c r="C37" i="2"/>
  <c r="C36" i="2"/>
  <c r="D36" i="2" s="1"/>
  <c r="C35" i="2"/>
  <c r="D35" i="2" s="1"/>
  <c r="D34" i="2"/>
  <c r="C34" i="2"/>
  <c r="D33" i="2"/>
  <c r="C33" i="2"/>
  <c r="C32" i="2"/>
  <c r="D32" i="2" s="1"/>
  <c r="C31" i="2"/>
  <c r="D31" i="2" s="1"/>
  <c r="D30" i="2"/>
  <c r="C30" i="2"/>
  <c r="D29" i="2"/>
  <c r="C29" i="2"/>
  <c r="C28" i="2"/>
  <c r="D28" i="2" s="1"/>
  <c r="C27" i="2"/>
  <c r="D27" i="2" s="1"/>
  <c r="D26" i="2"/>
  <c r="C26" i="2"/>
  <c r="D25" i="2"/>
  <c r="C25" i="2"/>
  <c r="C24" i="2"/>
  <c r="D24" i="2" s="1"/>
  <c r="C23" i="2"/>
  <c r="D23" i="2" s="1"/>
  <c r="D22" i="2"/>
  <c r="C22" i="2"/>
  <c r="D21" i="2"/>
  <c r="C21" i="2"/>
  <c r="C20" i="2"/>
  <c r="D20" i="2" s="1"/>
  <c r="C19" i="2"/>
  <c r="D19" i="2" s="1"/>
  <c r="D18" i="2"/>
  <c r="C18" i="2"/>
  <c r="D17" i="2"/>
  <c r="C17" i="2"/>
  <c r="C16" i="2"/>
  <c r="D16" i="2" s="1"/>
  <c r="C15" i="2"/>
  <c r="D15" i="2" s="1"/>
  <c r="D14" i="2"/>
  <c r="C14" i="2"/>
  <c r="D13" i="2"/>
  <c r="C13" i="2"/>
  <c r="C12" i="2"/>
  <c r="D12" i="2" s="1"/>
  <c r="C11" i="2"/>
  <c r="D11" i="2" s="1"/>
  <c r="D10" i="2"/>
  <c r="C10" i="2"/>
  <c r="D9" i="2"/>
  <c r="C9" i="2"/>
  <c r="C8" i="2"/>
  <c r="D8" i="2" s="1"/>
  <c r="C7" i="2"/>
  <c r="D7" i="2" s="1"/>
  <c r="D6" i="2"/>
  <c r="C6" i="2"/>
  <c r="D5" i="2"/>
  <c r="C5" i="2"/>
  <c r="C4" i="2"/>
  <c r="I35" i="4" l="1"/>
  <c r="J35" i="4" s="1"/>
  <c r="K35" i="4" s="1"/>
  <c r="L35" i="4" s="1"/>
  <c r="I53" i="4"/>
  <c r="J53" i="4" s="1"/>
  <c r="K53" i="4" s="1"/>
  <c r="I84" i="4"/>
  <c r="J84" i="4" s="1"/>
  <c r="K84" i="4" s="1"/>
  <c r="I123" i="4"/>
  <c r="J123" i="4" s="1"/>
  <c r="K123" i="4" s="1"/>
  <c r="I131" i="4"/>
  <c r="J131" i="4" s="1"/>
  <c r="K131" i="4" s="1"/>
  <c r="I139" i="4"/>
  <c r="J139" i="4" s="1"/>
  <c r="K139" i="4" s="1"/>
  <c r="L140" i="4" s="1"/>
  <c r="I147" i="4"/>
  <c r="J147" i="4" s="1"/>
  <c r="K147" i="4" s="1"/>
  <c r="I151" i="4"/>
  <c r="J151" i="4" s="1"/>
  <c r="K151" i="4" s="1"/>
  <c r="L152" i="4" s="1"/>
  <c r="I8" i="4"/>
  <c r="J8" i="4" s="1"/>
  <c r="K8" i="4" s="1"/>
  <c r="I12" i="4"/>
  <c r="J12" i="4" s="1"/>
  <c r="K12" i="4" s="1"/>
  <c r="I16" i="4"/>
  <c r="J16" i="4" s="1"/>
  <c r="K16" i="4" s="1"/>
  <c r="I20" i="4"/>
  <c r="J20" i="4" s="1"/>
  <c r="K20" i="4" s="1"/>
  <c r="I24" i="4"/>
  <c r="J24" i="4" s="1"/>
  <c r="K24" i="4" s="1"/>
  <c r="I32" i="4"/>
  <c r="J32" i="4" s="1"/>
  <c r="K32" i="4" s="1"/>
  <c r="L32" i="4" s="1"/>
  <c r="I46" i="4"/>
  <c r="J46" i="4" s="1"/>
  <c r="K46" i="4" s="1"/>
  <c r="I54" i="4"/>
  <c r="J54" i="4" s="1"/>
  <c r="K54" i="4" s="1"/>
  <c r="I66" i="4"/>
  <c r="J66" i="4" s="1"/>
  <c r="K66" i="4" s="1"/>
  <c r="L67" i="4" s="1"/>
  <c r="I92" i="4"/>
  <c r="J92" i="4" s="1"/>
  <c r="K92" i="4" s="1"/>
  <c r="I96" i="4"/>
  <c r="J96" i="4" s="1"/>
  <c r="K96" i="4" s="1"/>
  <c r="L97" i="4" s="1"/>
  <c r="I100" i="4"/>
  <c r="J100" i="4" s="1"/>
  <c r="K100" i="4" s="1"/>
  <c r="I104" i="4"/>
  <c r="J104" i="4" s="1"/>
  <c r="K104" i="4" s="1"/>
  <c r="I108" i="4"/>
  <c r="J108" i="4" s="1"/>
  <c r="K108" i="4" s="1"/>
  <c r="L108" i="4" s="1"/>
  <c r="I112" i="4"/>
  <c r="J112" i="4" s="1"/>
  <c r="K112" i="4" s="1"/>
  <c r="L124" i="4"/>
  <c r="I43" i="4"/>
  <c r="J43" i="4" s="1"/>
  <c r="K43" i="4" s="1"/>
  <c r="L43" i="4" s="1"/>
  <c r="I51" i="4"/>
  <c r="J51" i="4" s="1"/>
  <c r="K51" i="4" s="1"/>
  <c r="I55" i="4"/>
  <c r="J55" i="4" s="1"/>
  <c r="K55" i="4" s="1"/>
  <c r="L55" i="4" s="1"/>
  <c r="I59" i="4"/>
  <c r="J59" i="4" s="1"/>
  <c r="K59" i="4" s="1"/>
  <c r="I63" i="4"/>
  <c r="J63" i="4" s="1"/>
  <c r="K63" i="4" s="1"/>
  <c r="I71" i="4"/>
  <c r="J71" i="4" s="1"/>
  <c r="K71" i="4" s="1"/>
  <c r="I75" i="4"/>
  <c r="J75" i="4" s="1"/>
  <c r="K75" i="4" s="1"/>
  <c r="I89" i="4"/>
  <c r="J89" i="4" s="1"/>
  <c r="K89" i="4" s="1"/>
  <c r="L89" i="4" s="1"/>
  <c r="I93" i="4"/>
  <c r="J93" i="4" s="1"/>
  <c r="K93" i="4" s="1"/>
  <c r="L93" i="4" s="1"/>
  <c r="I97" i="4"/>
  <c r="J97" i="4" s="1"/>
  <c r="K97" i="4" s="1"/>
  <c r="I101" i="4"/>
  <c r="J101" i="4" s="1"/>
  <c r="K101" i="4" s="1"/>
  <c r="L101" i="4" s="1"/>
  <c r="I105" i="4"/>
  <c r="J105" i="4" s="1"/>
  <c r="K105" i="4" s="1"/>
  <c r="I109" i="4"/>
  <c r="J109" i="4" s="1"/>
  <c r="K109" i="4" s="1"/>
  <c r="I117" i="4"/>
  <c r="J117" i="4" s="1"/>
  <c r="K117" i="4" s="1"/>
  <c r="L117" i="4" s="1"/>
  <c r="L116" i="4"/>
  <c r="I37" i="4"/>
  <c r="J37" i="4" s="1"/>
  <c r="K37" i="4" s="1"/>
  <c r="L37" i="4" s="1"/>
  <c r="I60" i="4"/>
  <c r="J60" i="4" s="1"/>
  <c r="K60" i="4" s="1"/>
  <c r="L60" i="4" s="1"/>
  <c r="I34" i="4"/>
  <c r="J34" i="4" s="1"/>
  <c r="K34" i="4" s="1"/>
  <c r="I48" i="4"/>
  <c r="J48" i="4" s="1"/>
  <c r="K48" i="4" s="1"/>
  <c r="L113" i="4"/>
  <c r="I45" i="4"/>
  <c r="J45" i="4" s="1"/>
  <c r="K45" i="4" s="1"/>
  <c r="L46" i="4" s="1"/>
  <c r="I64" i="4"/>
  <c r="J64" i="4" s="1"/>
  <c r="K64" i="4" s="1"/>
  <c r="L64" i="4" s="1"/>
  <c r="I127" i="4"/>
  <c r="J127" i="4" s="1"/>
  <c r="K127" i="4" s="1"/>
  <c r="L127" i="4" s="1"/>
  <c r="I130" i="4"/>
  <c r="J130" i="4" s="1"/>
  <c r="K130" i="4" s="1"/>
  <c r="L130" i="4" s="1"/>
  <c r="I133" i="4"/>
  <c r="J133" i="4" s="1"/>
  <c r="K133" i="4" s="1"/>
  <c r="L133" i="4" s="1"/>
  <c r="I90" i="4"/>
  <c r="J90" i="4" s="1"/>
  <c r="K90" i="4" s="1"/>
  <c r="I98" i="4"/>
  <c r="J98" i="4" s="1"/>
  <c r="K98" i="4" s="1"/>
  <c r="L98" i="4" s="1"/>
  <c r="I106" i="4"/>
  <c r="J106" i="4" s="1"/>
  <c r="K106" i="4" s="1"/>
  <c r="L106" i="4" s="1"/>
  <c r="I142" i="4"/>
  <c r="J142" i="4" s="1"/>
  <c r="K142" i="4" s="1"/>
  <c r="I5" i="4"/>
  <c r="J5" i="4" s="1"/>
  <c r="K5" i="4" s="1"/>
  <c r="I17" i="4"/>
  <c r="J17" i="4" s="1"/>
  <c r="K17" i="4" s="1"/>
  <c r="I68" i="4"/>
  <c r="J68" i="4" s="1"/>
  <c r="K68" i="4" s="1"/>
  <c r="I82" i="4"/>
  <c r="J82" i="4" s="1"/>
  <c r="K82" i="4" s="1"/>
  <c r="I91" i="4"/>
  <c r="J91" i="4" s="1"/>
  <c r="K91" i="4" s="1"/>
  <c r="L91" i="4" s="1"/>
  <c r="I99" i="4"/>
  <c r="J99" i="4" s="1"/>
  <c r="K99" i="4" s="1"/>
  <c r="L99" i="4" s="1"/>
  <c r="I107" i="4"/>
  <c r="J107" i="4" s="1"/>
  <c r="K107" i="4" s="1"/>
  <c r="L107" i="4" s="1"/>
  <c r="I143" i="4"/>
  <c r="J143" i="4" s="1"/>
  <c r="K143" i="4" s="1"/>
  <c r="L143" i="4" s="1"/>
  <c r="I146" i="4"/>
  <c r="J146" i="4" s="1"/>
  <c r="K146" i="4" s="1"/>
  <c r="L147" i="4" s="1"/>
  <c r="L77" i="4"/>
  <c r="L85" i="4"/>
  <c r="L121" i="4"/>
  <c r="L137" i="4"/>
  <c r="L39" i="4"/>
  <c r="I10" i="4"/>
  <c r="J10" i="4" s="1"/>
  <c r="K10" i="4" s="1"/>
  <c r="L78" i="4"/>
  <c r="I83" i="4"/>
  <c r="J83" i="4" s="1"/>
  <c r="K83" i="4" s="1"/>
  <c r="L84" i="4" s="1"/>
  <c r="I94" i="4"/>
  <c r="J94" i="4" s="1"/>
  <c r="K94" i="4" s="1"/>
  <c r="I110" i="4"/>
  <c r="J110" i="4" s="1"/>
  <c r="K110" i="4" s="1"/>
  <c r="I7" i="4"/>
  <c r="J7" i="4" s="1"/>
  <c r="K7" i="4" s="1"/>
  <c r="L7" i="4" s="1"/>
  <c r="I11" i="4"/>
  <c r="J11" i="4" s="1"/>
  <c r="K11" i="4" s="1"/>
  <c r="I15" i="4"/>
  <c r="J15" i="4" s="1"/>
  <c r="K15" i="4" s="1"/>
  <c r="L16" i="4" s="1"/>
  <c r="I19" i="4"/>
  <c r="J19" i="4" s="1"/>
  <c r="K19" i="4" s="1"/>
  <c r="I23" i="4"/>
  <c r="J23" i="4" s="1"/>
  <c r="K23" i="4" s="1"/>
  <c r="L23" i="4" s="1"/>
  <c r="I27" i="4"/>
  <c r="J27" i="4" s="1"/>
  <c r="K27" i="4" s="1"/>
  <c r="L28" i="4" s="1"/>
  <c r="I58" i="4"/>
  <c r="J58" i="4" s="1"/>
  <c r="K58" i="4" s="1"/>
  <c r="I119" i="4"/>
  <c r="J119" i="4" s="1"/>
  <c r="K119" i="4" s="1"/>
  <c r="L119" i="4" s="1"/>
  <c r="I122" i="4"/>
  <c r="J122" i="4" s="1"/>
  <c r="K122" i="4" s="1"/>
  <c r="L122" i="4" s="1"/>
  <c r="I125" i="4"/>
  <c r="J125" i="4" s="1"/>
  <c r="K125" i="4" s="1"/>
  <c r="I135" i="4"/>
  <c r="J135" i="4" s="1"/>
  <c r="K135" i="4" s="1"/>
  <c r="L136" i="4" s="1"/>
  <c r="I138" i="4"/>
  <c r="J138" i="4" s="1"/>
  <c r="K138" i="4" s="1"/>
  <c r="L138" i="4" s="1"/>
  <c r="I141" i="4"/>
  <c r="J141" i="4" s="1"/>
  <c r="K141" i="4" s="1"/>
  <c r="L141" i="4" s="1"/>
  <c r="I153" i="4"/>
  <c r="J153" i="4" s="1"/>
  <c r="K153" i="4" s="1"/>
  <c r="L154" i="4" s="1"/>
  <c r="I95" i="4"/>
  <c r="J95" i="4" s="1"/>
  <c r="K95" i="4" s="1"/>
  <c r="I111" i="4"/>
  <c r="J111" i="4" s="1"/>
  <c r="K111" i="4" s="1"/>
  <c r="L111" i="4" s="1"/>
  <c r="I145" i="4"/>
  <c r="J145" i="4" s="1"/>
  <c r="K145" i="4" s="1"/>
  <c r="L145" i="4" s="1"/>
  <c r="L20" i="4"/>
  <c r="L56" i="4"/>
  <c r="L52" i="4"/>
  <c r="I13" i="4"/>
  <c r="J13" i="4" s="1"/>
  <c r="K13" i="4" s="1"/>
  <c r="L13" i="4" s="1"/>
  <c r="I21" i="4"/>
  <c r="J21" i="4" s="1"/>
  <c r="K21" i="4" s="1"/>
  <c r="L22" i="4" s="1"/>
  <c r="I26" i="4"/>
  <c r="J26" i="4" s="1"/>
  <c r="K26" i="4" s="1"/>
  <c r="I50" i="4"/>
  <c r="J50" i="4" s="1"/>
  <c r="K50" i="4" s="1"/>
  <c r="L29" i="4"/>
  <c r="I42" i="4"/>
  <c r="J42" i="4" s="1"/>
  <c r="K42" i="4" s="1"/>
  <c r="I72" i="4"/>
  <c r="J72" i="4" s="1"/>
  <c r="K72" i="4" s="1"/>
  <c r="L72" i="4" s="1"/>
  <c r="I14" i="4"/>
  <c r="J14" i="4" s="1"/>
  <c r="K14" i="4" s="1"/>
  <c r="I30" i="4"/>
  <c r="J30" i="4" s="1"/>
  <c r="K30" i="4" s="1"/>
  <c r="L30" i="4" s="1"/>
  <c r="I61" i="4"/>
  <c r="J61" i="4" s="1"/>
  <c r="K61" i="4" s="1"/>
  <c r="I70" i="4"/>
  <c r="J70" i="4" s="1"/>
  <c r="K70" i="4" s="1"/>
  <c r="I4" i="4"/>
  <c r="J4" i="4" s="1"/>
  <c r="K4" i="4" s="1"/>
  <c r="I33" i="4"/>
  <c r="J33" i="4" s="1"/>
  <c r="K33" i="4" s="1"/>
  <c r="L34" i="4" s="1"/>
  <c r="I62" i="4"/>
  <c r="J62" i="4" s="1"/>
  <c r="K62" i="4" s="1"/>
  <c r="L63" i="4" s="1"/>
  <c r="I74" i="4"/>
  <c r="J74" i="4" s="1"/>
  <c r="K74" i="4" s="1"/>
  <c r="L75" i="4" s="1"/>
  <c r="I18" i="4"/>
  <c r="J18" i="4" s="1"/>
  <c r="K18" i="4" s="1"/>
  <c r="L18" i="4" s="1"/>
  <c r="I49" i="4"/>
  <c r="J49" i="4" s="1"/>
  <c r="K49" i="4" s="1"/>
  <c r="L104" i="4"/>
  <c r="L105" i="4"/>
  <c r="L44" i="4"/>
  <c r="L68" i="4"/>
  <c r="L88" i="4"/>
  <c r="L148" i="4"/>
  <c r="L149" i="4"/>
  <c r="L12" i="4"/>
  <c r="L71" i="4"/>
  <c r="L80" i="4"/>
  <c r="L81" i="4"/>
  <c r="L59" i="4"/>
  <c r="L31" i="4"/>
  <c r="L47" i="4"/>
  <c r="L76" i="4"/>
  <c r="I9" i="4"/>
  <c r="J9" i="4" s="1"/>
  <c r="K9" i="4" s="1"/>
  <c r="L9" i="4" s="1"/>
  <c r="I25" i="4"/>
  <c r="J25" i="4" s="1"/>
  <c r="K25" i="4" s="1"/>
  <c r="L25" i="4" s="1"/>
  <c r="I41" i="4"/>
  <c r="J41" i="4" s="1"/>
  <c r="K41" i="4" s="1"/>
  <c r="L41" i="4" s="1"/>
  <c r="I57" i="4"/>
  <c r="J57" i="4" s="1"/>
  <c r="K57" i="4" s="1"/>
  <c r="L57" i="4" s="1"/>
  <c r="I69" i="4"/>
  <c r="J69" i="4" s="1"/>
  <c r="K69" i="4" s="1"/>
  <c r="I102" i="4"/>
  <c r="J102" i="4" s="1"/>
  <c r="K102" i="4" s="1"/>
  <c r="L102" i="4" s="1"/>
  <c r="I150" i="4"/>
  <c r="J150" i="4" s="1"/>
  <c r="K150" i="4" s="1"/>
  <c r="L150" i="4" s="1"/>
  <c r="I86" i="4"/>
  <c r="J86" i="4" s="1"/>
  <c r="K86" i="4" s="1"/>
  <c r="L86" i="4" s="1"/>
  <c r="I114" i="4"/>
  <c r="J114" i="4" s="1"/>
  <c r="K114" i="4" s="1"/>
  <c r="L114" i="4" s="1"/>
  <c r="L100" i="4"/>
  <c r="L128" i="4"/>
  <c r="I65" i="4"/>
  <c r="J65" i="4" s="1"/>
  <c r="K65" i="4" s="1"/>
  <c r="L123" i="4"/>
  <c r="L146" i="4"/>
  <c r="L48" i="4"/>
  <c r="L109" i="4"/>
  <c r="L17" i="4"/>
  <c r="L49" i="4"/>
  <c r="L51" i="4"/>
  <c r="L82" i="4"/>
  <c r="L110" i="4"/>
  <c r="L112" i="4"/>
  <c r="L126" i="4"/>
  <c r="L53" i="4"/>
  <c r="L125" i="4"/>
  <c r="L6" i="4"/>
  <c r="L38" i="4"/>
  <c r="L54" i="4"/>
  <c r="I73" i="4"/>
  <c r="J73" i="4" s="1"/>
  <c r="K73" i="4" s="1"/>
  <c r="L79" i="4"/>
  <c r="L118" i="4"/>
  <c r="L129" i="4"/>
  <c r="L132" i="4"/>
  <c r="D87" i="2"/>
  <c r="D153" i="2"/>
  <c r="L142" i="4" l="1"/>
  <c r="L96" i="4"/>
  <c r="L69" i="4"/>
  <c r="L5" i="4"/>
  <c r="L24" i="4"/>
  <c r="L19" i="4"/>
  <c r="L11" i="4"/>
  <c r="L36" i="4"/>
  <c r="L90" i="4"/>
  <c r="L65" i="4"/>
  <c r="L135" i="4"/>
  <c r="L131" i="4"/>
  <c r="L103" i="4"/>
  <c r="L61" i="4"/>
  <c r="L120" i="4"/>
  <c r="L94" i="4"/>
  <c r="L50" i="4"/>
  <c r="L8" i="4"/>
  <c r="L139" i="4"/>
  <c r="L26" i="4"/>
  <c r="L45" i="4"/>
  <c r="L21" i="4"/>
  <c r="L14" i="4"/>
  <c r="L95" i="4"/>
  <c r="L153" i="4"/>
  <c r="L144" i="4"/>
  <c r="L115" i="4"/>
  <c r="L92" i="4"/>
  <c r="L134" i="4"/>
  <c r="L151" i="4"/>
  <c r="L83" i="4"/>
  <c r="L15" i="4"/>
  <c r="L62" i="4"/>
  <c r="L73" i="4"/>
  <c r="L27" i="4"/>
  <c r="L33" i="4"/>
  <c r="L58" i="4"/>
  <c r="L66" i="4"/>
  <c r="L87" i="4"/>
  <c r="L42" i="4"/>
  <c r="L10" i="4"/>
  <c r="L74" i="4"/>
  <c r="L70" i="4"/>
</calcChain>
</file>

<file path=xl/sharedStrings.xml><?xml version="1.0" encoding="utf-8"?>
<sst xmlns="http://schemas.openxmlformats.org/spreadsheetml/2006/main" count="159" uniqueCount="95">
  <si>
    <t>Source:</t>
  </si>
  <si>
    <t xml:space="preserve">Maddison </t>
  </si>
  <si>
    <t>in 2011$</t>
  </si>
  <si>
    <t>year</t>
  </si>
  <si>
    <t>real GDP pc</t>
  </si>
  <si>
    <t>log real GDP pc</t>
  </si>
  <si>
    <t>GROWTH RATE</t>
  </si>
  <si>
    <t>last updated:</t>
  </si>
  <si>
    <t>Notes:</t>
  </si>
  <si>
    <t>I first calculate the consumption share per year from 1870 until 2020, then multiply it with real GDP and take the growth rate from there</t>
  </si>
  <si>
    <t>Van der Eng Data from 1870 until 2016</t>
  </si>
  <si>
    <t>WB data on C-share from 2017-2020. Both series correlate 91.4% for the timeframe 1967-2016</t>
  </si>
  <si>
    <t>nominal C</t>
  </si>
  <si>
    <t>nominal GDP</t>
  </si>
  <si>
    <t>No data available from 1942-1947</t>
  </si>
  <si>
    <t>Sources:</t>
  </si>
  <si>
    <t>For private consumption (in current prices) see van der Eng WP</t>
  </si>
  <si>
    <t>real per capita GDP and population accounts taken from Maddison 2023 DB</t>
  </si>
  <si>
    <t xml:space="preserve">Consumption share in GDP for the years 2017-2020 taken from WB Data </t>
  </si>
  <si>
    <t>Sources</t>
  </si>
  <si>
    <t>van der Eng</t>
  </si>
  <si>
    <t>Worldbank</t>
  </si>
  <si>
    <t>Maddison</t>
  </si>
  <si>
    <t>nominal values (million guilders, billion rupiah)</t>
  </si>
  <si>
    <t>private consumption</t>
  </si>
  <si>
    <t>Gross Domestic Expenditure</t>
  </si>
  <si>
    <t>C share in GDP Eng</t>
  </si>
  <si>
    <t>C share in GDP WB</t>
  </si>
  <si>
    <t>real per capita GDP (in 2011$)</t>
  </si>
  <si>
    <t>Population (mid-year)</t>
  </si>
  <si>
    <t>Real GDP (in 2011$)</t>
  </si>
  <si>
    <t>REAL CONSUMPTION (in 2011$)</t>
  </si>
  <si>
    <t>REAL C pc</t>
  </si>
  <si>
    <t>Log real GDP per capita</t>
  </si>
  <si>
    <t>Growth rate</t>
  </si>
  <si>
    <t>Eng</t>
  </si>
  <si>
    <t>WB DATA</t>
  </si>
  <si>
    <t>Correlation for overlapping timeperiod</t>
  </si>
  <si>
    <t>I took Gross Fixed Capital Formation as my investment proxy. The two concepts are closely related and long-run investment data is much harder to come by especially for that long timeframe</t>
  </si>
  <si>
    <t xml:space="preserve">First I calculate the GFCF share in GDP using the vdE 2019 WP, supplementing with WB data for the last 4 years (2017-2020). </t>
  </si>
  <si>
    <t>I then use Maddison's real GDP pc to get real GFCF per capita, take logs and calculate the growth rate (simple difference as we've taken logs)</t>
  </si>
  <si>
    <t>WB data on GFCF share in GDP ratio from 2017-2020. Both series correlate 95.5% for the timeframe 1960-2016. This makes me confident in using the WB data series for the 4 most recent years in my time series without introducing inconsistencies</t>
  </si>
  <si>
    <t>GFCF and nominal GDP data from van der Eng 2019 WP for 1870-2016</t>
  </si>
  <si>
    <t>GFCF % in GDP for 2017-2020 from WB</t>
  </si>
  <si>
    <t>van der Eng WP</t>
  </si>
  <si>
    <t>WB</t>
  </si>
  <si>
    <t>real (in 2011$)</t>
  </si>
  <si>
    <t>Gross Fixed Capital Formation</t>
  </si>
  <si>
    <t>GFCF % in GDP</t>
  </si>
  <si>
    <t>GFCF in % GDP</t>
  </si>
  <si>
    <t>real per capita GDP</t>
  </si>
  <si>
    <t>real investment per capita</t>
  </si>
  <si>
    <t>log real investment per capita</t>
  </si>
  <si>
    <t xml:space="preserve">Correlation over joint timeframe is </t>
  </si>
  <si>
    <t>GFCF % vdE</t>
  </si>
  <si>
    <t>GFCF % WB</t>
  </si>
  <si>
    <t>I first calculate the trade balance and then trade balance to GDP ratio from 1870 until 2016 using van der Eng's data</t>
  </si>
  <si>
    <t>WB data on tby ratio from 2017-2020. Both series correlate 84.6% for the timeframe 1967-2016. Notably when looking at the 20 most recent years ie 1996 - 2016, correlation soars to a near perfect 99.42%</t>
  </si>
  <si>
    <t>This makes me confident in using the WB data series for the 4 most recent years in my time series without introducing inconsistencies</t>
  </si>
  <si>
    <t>Import and Export as well as GDP data (all in current prices) taken from van der Eng 2019 WP</t>
  </si>
  <si>
    <t xml:space="preserve">Trade balance to GDP ratio for the years 2017-2020 taken from WB Data </t>
  </si>
  <si>
    <t>Trade Balance to GDP Ratio</t>
  </si>
  <si>
    <t>Real Consumption per capita growth</t>
  </si>
  <si>
    <t>Real GDP per Capita growth</t>
  </si>
  <si>
    <t>real GDP pc directly from Maddison DB, then just log and take simple differences</t>
  </si>
  <si>
    <t>Real Investment per capita growth</t>
  </si>
  <si>
    <t>exports (nominal)</t>
  </si>
  <si>
    <t>imports (nominal)</t>
  </si>
  <si>
    <t>trade balance (nominal)</t>
  </si>
  <si>
    <t>tby</t>
  </si>
  <si>
    <t>Export % in GDP</t>
  </si>
  <si>
    <t>Import % in GDP</t>
  </si>
  <si>
    <t>correlation between vdE and WB TBY ratio for 1960-2016</t>
  </si>
  <si>
    <t>However for a more recent timeframe (1996-2016) we get</t>
  </si>
  <si>
    <t>vdE</t>
  </si>
  <si>
    <t>General</t>
  </si>
  <si>
    <t xml:space="preserve">Timeframe from 1870 until 2020 with missing data from 1942-1949 for the complete dataset </t>
  </si>
  <si>
    <t>log_real_GDP_pc_growth</t>
  </si>
  <si>
    <t>log_real_consumption_pc_growth</t>
  </si>
  <si>
    <t>log_real_investment_pc_growth</t>
  </si>
  <si>
    <t>trade_balance_to_GDP</t>
  </si>
  <si>
    <t>NA</t>
  </si>
  <si>
    <t>Public spending % in GDP</t>
  </si>
  <si>
    <t>Average Public Spending in GDP</t>
  </si>
  <si>
    <t>Average tby ratio</t>
  </si>
  <si>
    <t>Average GFCF Share:</t>
  </si>
  <si>
    <t>EXCLUDED FROM CALCULATIONS</t>
  </si>
  <si>
    <t>Std dev</t>
  </si>
  <si>
    <t>corr with GDP growth</t>
  </si>
  <si>
    <t>corr with tby</t>
  </si>
  <si>
    <t>1st autocorrelation</t>
  </si>
  <si>
    <t>std err</t>
  </si>
  <si>
    <t>standard error (sigma/sqrt(2n))</t>
  </si>
  <si>
    <t>standard error (1-corr²)/sqrt(n-2)</t>
  </si>
  <si>
    <t>standard error sqrt((1+2*corr²)/n)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</si>
</sst>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  <numFmt numFmtId="167" formatCode="0.00000"/>
    <numFmt numFmtId="168" formatCode="#,##0.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1" applyNumberFormat="1" applyFont="1" applyFill="1"/>
    <xf numFmtId="2" fontId="0" fillId="0" borderId="0" xfId="0" applyNumberFormat="1"/>
    <xf numFmtId="165" fontId="0" fillId="2" borderId="0" xfId="0" applyNumberFormat="1" applyFill="1"/>
    <xf numFmtId="164" fontId="0" fillId="3" borderId="0" xfId="1" applyNumberFormat="1" applyFont="1" applyFill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0" fontId="2" fillId="0" borderId="0" xfId="4"/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10" fontId="0" fillId="4" borderId="0" xfId="3" applyNumberFormat="1" applyFont="1" applyFill="1"/>
    <xf numFmtId="164" fontId="0" fillId="0" borderId="0" xfId="1" applyNumberFormat="1" applyFont="1" applyAlignment="1">
      <alignment horizontal="left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0" fontId="0" fillId="0" borderId="1" xfId="3" applyNumberFormat="1" applyFont="1" applyBorder="1"/>
    <xf numFmtId="10" fontId="0" fillId="4" borderId="1" xfId="3" applyNumberFormat="1" applyFont="1" applyFill="1" applyBorder="1"/>
    <xf numFmtId="164" fontId="0" fillId="0" borderId="0" xfId="0" applyNumberFormat="1"/>
    <xf numFmtId="43" fontId="0" fillId="0" borderId="0" xfId="0" applyNumberFormat="1"/>
    <xf numFmtId="2" fontId="0" fillId="0" borderId="0" xfId="2" applyNumberFormat="1" applyFont="1"/>
    <xf numFmtId="3" fontId="0" fillId="0" borderId="0" xfId="0" applyNumberFormat="1"/>
    <xf numFmtId="10" fontId="0" fillId="3" borderId="0" xfId="3" applyNumberFormat="1" applyFont="1" applyFill="1"/>
    <xf numFmtId="10" fontId="0" fillId="0" borderId="0" xfId="3" applyNumberFormat="1" applyFont="1" applyFill="1"/>
    <xf numFmtId="0" fontId="3" fillId="0" borderId="1" xfId="0" applyFont="1" applyBorder="1"/>
    <xf numFmtId="0" fontId="0" fillId="5" borderId="0" xfId="0" applyFill="1" applyAlignment="1">
      <alignment horizontal="center"/>
    </xf>
    <xf numFmtId="0" fontId="0" fillId="5" borderId="0" xfId="0" applyFill="1"/>
    <xf numFmtId="166" fontId="0" fillId="0" borderId="0" xfId="0" applyNumberFormat="1"/>
    <xf numFmtId="43" fontId="0" fillId="5" borderId="0" xfId="0" applyNumberFormat="1" applyFill="1"/>
    <xf numFmtId="43" fontId="0" fillId="0" borderId="0" xfId="1" applyFont="1"/>
    <xf numFmtId="43" fontId="0" fillId="2" borderId="0" xfId="1" applyFont="1" applyFill="1"/>
    <xf numFmtId="167" fontId="0" fillId="2" borderId="0" xfId="1" applyNumberFormat="1" applyFont="1" applyFill="1"/>
    <xf numFmtId="0" fontId="0" fillId="3" borderId="0" xfId="0" applyFill="1"/>
    <xf numFmtId="43" fontId="0" fillId="3" borderId="0" xfId="1" applyFont="1" applyFill="1"/>
    <xf numFmtId="165" fontId="0" fillId="5" borderId="0" xfId="0" applyNumberFormat="1" applyFill="1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0" fillId="0" borderId="0" xfId="1" applyNumberFormat="1" applyFont="1" applyAlignment="1"/>
    <xf numFmtId="0" fontId="0" fillId="6" borderId="0" xfId="0" applyFill="1"/>
    <xf numFmtId="0" fontId="0" fillId="2" borderId="1" xfId="0" applyFill="1" applyBorder="1"/>
    <xf numFmtId="41" fontId="0" fillId="0" borderId="0" xfId="0" applyNumberFormat="1"/>
    <xf numFmtId="41" fontId="0" fillId="0" borderId="0" xfId="1" applyNumberFormat="1" applyFont="1"/>
    <xf numFmtId="168" fontId="0" fillId="2" borderId="0" xfId="0" applyNumberFormat="1" applyFill="1"/>
    <xf numFmtId="43" fontId="0" fillId="3" borderId="0" xfId="0" applyNumberFormat="1" applyFill="1"/>
    <xf numFmtId="166" fontId="0" fillId="7" borderId="0" xfId="0" applyNumberFormat="1" applyFill="1"/>
    <xf numFmtId="168" fontId="0" fillId="0" borderId="0" xfId="0" applyNumberFormat="1"/>
    <xf numFmtId="0" fontId="0" fillId="8" borderId="0" xfId="0" applyFill="1"/>
    <xf numFmtId="169" fontId="0" fillId="0" borderId="0" xfId="3" applyNumberFormat="1" applyFont="1"/>
    <xf numFmtId="169" fontId="0" fillId="8" borderId="0" xfId="3" applyNumberFormat="1" applyFont="1" applyFill="1"/>
    <xf numFmtId="2" fontId="0" fillId="8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6" borderId="0" xfId="0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data!$A$2:$A$151</c:f>
              <c:numCache>
                <c:formatCode>General</c:formatCode>
                <c:ptCount val="142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1950</c:v>
                </c:pt>
                <c:pt idx="72">
                  <c:v>1951</c:v>
                </c:pt>
                <c:pt idx="73">
                  <c:v>1952</c:v>
                </c:pt>
                <c:pt idx="74">
                  <c:v>1953</c:v>
                </c:pt>
                <c:pt idx="75">
                  <c:v>1954</c:v>
                </c:pt>
                <c:pt idx="76">
                  <c:v>1955</c:v>
                </c:pt>
                <c:pt idx="77">
                  <c:v>1956</c:v>
                </c:pt>
                <c:pt idx="78">
                  <c:v>1957</c:v>
                </c:pt>
                <c:pt idx="79">
                  <c:v>1958</c:v>
                </c:pt>
                <c:pt idx="80">
                  <c:v>1959</c:v>
                </c:pt>
                <c:pt idx="81">
                  <c:v>1960</c:v>
                </c:pt>
                <c:pt idx="82">
                  <c:v>1961</c:v>
                </c:pt>
                <c:pt idx="83">
                  <c:v>1962</c:v>
                </c:pt>
                <c:pt idx="84">
                  <c:v>1963</c:v>
                </c:pt>
                <c:pt idx="85">
                  <c:v>1964</c:v>
                </c:pt>
                <c:pt idx="86">
                  <c:v>1965</c:v>
                </c:pt>
                <c:pt idx="87">
                  <c:v>1966</c:v>
                </c:pt>
                <c:pt idx="88">
                  <c:v>1967</c:v>
                </c:pt>
                <c:pt idx="89">
                  <c:v>1968</c:v>
                </c:pt>
                <c:pt idx="90">
                  <c:v>1969</c:v>
                </c:pt>
                <c:pt idx="91">
                  <c:v>1970</c:v>
                </c:pt>
                <c:pt idx="92">
                  <c:v>1971</c:v>
                </c:pt>
                <c:pt idx="93">
                  <c:v>1972</c:v>
                </c:pt>
                <c:pt idx="94">
                  <c:v>1973</c:v>
                </c:pt>
                <c:pt idx="95">
                  <c:v>1974</c:v>
                </c:pt>
                <c:pt idx="96">
                  <c:v>1975</c:v>
                </c:pt>
                <c:pt idx="97">
                  <c:v>1976</c:v>
                </c:pt>
                <c:pt idx="98">
                  <c:v>1977</c:v>
                </c:pt>
                <c:pt idx="99">
                  <c:v>1978</c:v>
                </c:pt>
                <c:pt idx="100">
                  <c:v>1979</c:v>
                </c:pt>
                <c:pt idx="101">
                  <c:v>1980</c:v>
                </c:pt>
                <c:pt idx="102">
                  <c:v>1981</c:v>
                </c:pt>
                <c:pt idx="103">
                  <c:v>1982</c:v>
                </c:pt>
                <c:pt idx="104">
                  <c:v>1983</c:v>
                </c:pt>
                <c:pt idx="105">
                  <c:v>1984</c:v>
                </c:pt>
                <c:pt idx="106">
                  <c:v>1985</c:v>
                </c:pt>
                <c:pt idx="107">
                  <c:v>1986</c:v>
                </c:pt>
                <c:pt idx="108">
                  <c:v>1987</c:v>
                </c:pt>
                <c:pt idx="109">
                  <c:v>1988</c:v>
                </c:pt>
                <c:pt idx="110">
                  <c:v>1989</c:v>
                </c:pt>
                <c:pt idx="111">
                  <c:v>1990</c:v>
                </c:pt>
                <c:pt idx="112">
                  <c:v>1991</c:v>
                </c:pt>
                <c:pt idx="113">
                  <c:v>1992</c:v>
                </c:pt>
                <c:pt idx="114">
                  <c:v>1993</c:v>
                </c:pt>
                <c:pt idx="115">
                  <c:v>1994</c:v>
                </c:pt>
                <c:pt idx="116">
                  <c:v>1995</c:v>
                </c:pt>
                <c:pt idx="117">
                  <c:v>1996</c:v>
                </c:pt>
                <c:pt idx="118">
                  <c:v>1997</c:v>
                </c:pt>
                <c:pt idx="119">
                  <c:v>1998</c:v>
                </c:pt>
                <c:pt idx="120">
                  <c:v>1999</c:v>
                </c:pt>
                <c:pt idx="121">
                  <c:v>2000</c:v>
                </c:pt>
                <c:pt idx="122">
                  <c:v>2001</c:v>
                </c:pt>
                <c:pt idx="123">
                  <c:v>2002</c:v>
                </c:pt>
                <c:pt idx="124">
                  <c:v>2003</c:v>
                </c:pt>
                <c:pt idx="125">
                  <c:v>2004</c:v>
                </c:pt>
                <c:pt idx="126">
                  <c:v>2005</c:v>
                </c:pt>
                <c:pt idx="127">
                  <c:v>2006</c:v>
                </c:pt>
                <c:pt idx="128">
                  <c:v>2007</c:v>
                </c:pt>
                <c:pt idx="129">
                  <c:v>2008</c:v>
                </c:pt>
                <c:pt idx="130">
                  <c:v>2009</c:v>
                </c:pt>
                <c:pt idx="131">
                  <c:v>2010</c:v>
                </c:pt>
                <c:pt idx="132">
                  <c:v>2011</c:v>
                </c:pt>
                <c:pt idx="133">
                  <c:v>2012</c:v>
                </c:pt>
                <c:pt idx="134">
                  <c:v>2013</c:v>
                </c:pt>
                <c:pt idx="135">
                  <c:v>2014</c:v>
                </c:pt>
                <c:pt idx="136">
                  <c:v>2015</c:v>
                </c:pt>
                <c:pt idx="137">
                  <c:v>2016</c:v>
                </c:pt>
                <c:pt idx="138">
                  <c:v>2017</c:v>
                </c:pt>
                <c:pt idx="139">
                  <c:v>2018</c:v>
                </c:pt>
                <c:pt idx="140">
                  <c:v>2019</c:v>
                </c:pt>
                <c:pt idx="141">
                  <c:v>2020</c:v>
                </c:pt>
              </c:numCache>
            </c:numRef>
          </c:cat>
          <c:val>
            <c:numRef>
              <c:f>data!$B$2:$B$151</c:f>
              <c:numCache>
                <c:formatCode>General</c:formatCode>
                <c:ptCount val="142"/>
                <c:pt idx="0">
                  <c:v>1.233806448929009E-3</c:v>
                </c:pt>
                <c:pt idx="1">
                  <c:v>2.3157646675230126E-2</c:v>
                </c:pt>
                <c:pt idx="2">
                  <c:v>-2.0694591242833127E-2</c:v>
                </c:pt>
                <c:pt idx="3">
                  <c:v>-1.3622501681295418E-2</c:v>
                </c:pt>
                <c:pt idx="4">
                  <c:v>3.6723832954693947E-2</c:v>
                </c:pt>
                <c:pt idx="5">
                  <c:v>-6.0277457975175253E-3</c:v>
                </c:pt>
                <c:pt idx="6">
                  <c:v>1.3213405458391669E-2</c:v>
                </c:pt>
                <c:pt idx="7">
                  <c:v>3.05546683219724E-2</c:v>
                </c:pt>
                <c:pt idx="8">
                  <c:v>-5.8038468198002846E-3</c:v>
                </c:pt>
                <c:pt idx="9">
                  <c:v>0.19216814663071435</c:v>
                </c:pt>
                <c:pt idx="10">
                  <c:v>5.2397391660260695E-2</c:v>
                </c:pt>
                <c:pt idx="11">
                  <c:v>-3.9986731173922152E-2</c:v>
                </c:pt>
                <c:pt idx="12">
                  <c:v>-2.3033647877626073E-2</c:v>
                </c:pt>
                <c:pt idx="13">
                  <c:v>7.2997786083547567E-2</c:v>
                </c:pt>
                <c:pt idx="14">
                  <c:v>0</c:v>
                </c:pt>
                <c:pt idx="15">
                  <c:v>-1.7296744374268869E-2</c:v>
                </c:pt>
                <c:pt idx="16">
                  <c:v>9.1785229022889325E-4</c:v>
                </c:pt>
                <c:pt idx="17">
                  <c:v>-8.2911575839812457E-3</c:v>
                </c:pt>
                <c:pt idx="18">
                  <c:v>-1.0227890183256427E-2</c:v>
                </c:pt>
                <c:pt idx="19">
                  <c:v>-3.8099846232269918E-2</c:v>
                </c:pt>
                <c:pt idx="20">
                  <c:v>1.8278527172615355E-2</c:v>
                </c:pt>
                <c:pt idx="21">
                  <c:v>3.004920924291099E-2</c:v>
                </c:pt>
                <c:pt idx="22">
                  <c:v>2.014720161429473E-2</c:v>
                </c:pt>
                <c:pt idx="23">
                  <c:v>2.716162828777513E-3</c:v>
                </c:pt>
                <c:pt idx="24">
                  <c:v>-8.1707218070503629E-3</c:v>
                </c:pt>
                <c:pt idx="25">
                  <c:v>-4.5683039703794392E-3</c:v>
                </c:pt>
                <c:pt idx="26">
                  <c:v>0</c:v>
                </c:pt>
                <c:pt idx="27">
                  <c:v>-7.3529743052587193E-3</c:v>
                </c:pt>
                <c:pt idx="28">
                  <c:v>3.8901332040184755E-2</c:v>
                </c:pt>
                <c:pt idx="29">
                  <c:v>2.107189468210624E-2</c:v>
                </c:pt>
                <c:pt idx="30">
                  <c:v>-2.6409985649722856E-2</c:v>
                </c:pt>
                <c:pt idx="31">
                  <c:v>-3.0799535950950307E-2</c:v>
                </c:pt>
                <c:pt idx="32">
                  <c:v>4.3211042794293775E-2</c:v>
                </c:pt>
                <c:pt idx="33">
                  <c:v>2.6396847707728099E-3</c:v>
                </c:pt>
                <c:pt idx="34">
                  <c:v>1.7559267022653202E-3</c:v>
                </c:pt>
                <c:pt idx="35">
                  <c:v>1.4802185805135259E-2</c:v>
                </c:pt>
                <c:pt idx="36">
                  <c:v>1.5437699384582615E-2</c:v>
                </c:pt>
                <c:pt idx="37">
                  <c:v>-1.2848142477849045E-2</c:v>
                </c:pt>
                <c:pt idx="38">
                  <c:v>3.805956182434489E-2</c:v>
                </c:pt>
                <c:pt idx="39">
                  <c:v>4.7801728782047803E-2</c:v>
                </c:pt>
                <c:pt idx="40">
                  <c:v>3.4982191203097202E-2</c:v>
                </c:pt>
                <c:pt idx="41">
                  <c:v>4.5731787019649417E-3</c:v>
                </c:pt>
                <c:pt idx="42">
                  <c:v>3.4383058039600733E-2</c:v>
                </c:pt>
                <c:pt idx="43">
                  <c:v>-1.1825710615526397E-2</c:v>
                </c:pt>
                <c:pt idx="44">
                  <c:v>2.9695641718161525E-3</c:v>
                </c:pt>
                <c:pt idx="45">
                  <c:v>-3.713335124660766E-3</c:v>
                </c:pt>
                <c:pt idx="46">
                  <c:v>-8.2182009043858528E-3</c:v>
                </c:pt>
                <c:pt idx="47">
                  <c:v>1.8580987939932569E-2</c:v>
                </c:pt>
                <c:pt idx="48">
                  <c:v>7.7887901055818887E-2</c:v>
                </c:pt>
                <c:pt idx="49">
                  <c:v>-4.1020697275780726E-2</c:v>
                </c:pt>
                <c:pt idx="50">
                  <c:v>-9.9858176432139345E-3</c:v>
                </c:pt>
                <c:pt idx="51">
                  <c:v>1.5647545435214738E-2</c:v>
                </c:pt>
                <c:pt idx="52">
                  <c:v>7.7329032088488958E-3</c:v>
                </c:pt>
                <c:pt idx="53">
                  <c:v>3.9813082378175046E-2</c:v>
                </c:pt>
                <c:pt idx="54">
                  <c:v>7.3751591419242146E-3</c:v>
                </c:pt>
                <c:pt idx="55">
                  <c:v>4.4422718554624652E-2</c:v>
                </c:pt>
                <c:pt idx="56">
                  <c:v>4.9854560225218947E-2</c:v>
                </c:pt>
                <c:pt idx="57">
                  <c:v>2.4025179586989687E-2</c:v>
                </c:pt>
                <c:pt idx="58">
                  <c:v>1.0038466346857788E-2</c:v>
                </c:pt>
                <c:pt idx="59">
                  <c:v>1.1743982559409005E-3</c:v>
                </c:pt>
                <c:pt idx="60">
                  <c:v>-8.3177506478907759E-2</c:v>
                </c:pt>
                <c:pt idx="61">
                  <c:v>-5.7083386642553968E-2</c:v>
                </c:pt>
                <c:pt idx="62">
                  <c:v>-7.4551344950171128E-3</c:v>
                </c:pt>
                <c:pt idx="63">
                  <c:v>-3.407158321614645E-3</c:v>
                </c:pt>
                <c:pt idx="64">
                  <c:v>8.8345800569795685E-3</c:v>
                </c:pt>
                <c:pt idx="65">
                  <c:v>4.3038750855013852E-2</c:v>
                </c:pt>
                <c:pt idx="66">
                  <c:v>9.3364022848838601E-2</c:v>
                </c:pt>
                <c:pt idx="67">
                  <c:v>-2.3291587400835922E-2</c:v>
                </c:pt>
                <c:pt idx="68">
                  <c:v>-9.7147090673335157E-3</c:v>
                </c:pt>
                <c:pt idx="69">
                  <c:v>7.4630802420075248E-2</c:v>
                </c:pt>
                <c:pt idx="70">
                  <c:v>2.3504159788216406E-2</c:v>
                </c:pt>
                <c:pt idx="71">
                  <c:v>9.9302513573911178E-2</c:v>
                </c:pt>
                <c:pt idx="72">
                  <c:v>5.7679111586677934E-2</c:v>
                </c:pt>
                <c:pt idx="73">
                  <c:v>3.2647077836665872E-2</c:v>
                </c:pt>
                <c:pt idx="74">
                  <c:v>3.5066706547181248E-2</c:v>
                </c:pt>
                <c:pt idx="75">
                  <c:v>4.4481726464344007E-2</c:v>
                </c:pt>
                <c:pt idx="76">
                  <c:v>1.3097764190064254E-2</c:v>
                </c:pt>
                <c:pt idx="77">
                  <c:v>-2.6058646667816987E-3</c:v>
                </c:pt>
                <c:pt idx="78">
                  <c:v>5.0869199253394726E-2</c:v>
                </c:pt>
                <c:pt idx="79">
                  <c:v>-5.2828063738727948E-2</c:v>
                </c:pt>
                <c:pt idx="80">
                  <c:v>2.5807883955872413E-2</c:v>
                </c:pt>
                <c:pt idx="81">
                  <c:v>2.7020179782855536E-2</c:v>
                </c:pt>
                <c:pt idx="82">
                  <c:v>4.6632729791910243E-2</c:v>
                </c:pt>
                <c:pt idx="83">
                  <c:v>-2.2136710096095413E-2</c:v>
                </c:pt>
                <c:pt idx="84">
                  <c:v>-5.9830925987025552E-2</c:v>
                </c:pt>
                <c:pt idx="85">
                  <c:v>1.6560888047013833E-2</c:v>
                </c:pt>
                <c:pt idx="86">
                  <c:v>-1.015881752499137E-2</c:v>
                </c:pt>
                <c:pt idx="87">
                  <c:v>-2.0632582334723537E-2</c:v>
                </c:pt>
                <c:pt idx="88">
                  <c:v>-4.3267980248515414E-2</c:v>
                </c:pt>
                <c:pt idx="89">
                  <c:v>7.2162446248230872E-2</c:v>
                </c:pt>
                <c:pt idx="90">
                  <c:v>9.5885388333270427E-2</c:v>
                </c:pt>
                <c:pt idx="91">
                  <c:v>7.902480579104143E-2</c:v>
                </c:pt>
                <c:pt idx="92">
                  <c:v>3.3440942600625689E-2</c:v>
                </c:pt>
                <c:pt idx="93">
                  <c:v>8.4224008388915195E-2</c:v>
                </c:pt>
                <c:pt idx="94">
                  <c:v>0.11499744533387624</c:v>
                </c:pt>
                <c:pt idx="95">
                  <c:v>2.659068174717838E-2</c:v>
                </c:pt>
                <c:pt idx="96">
                  <c:v>-2.1969795558058891E-2</c:v>
                </c:pt>
                <c:pt idx="97">
                  <c:v>6.0969712899255235E-2</c:v>
                </c:pt>
                <c:pt idx="98">
                  <c:v>5.1490435837179049E-2</c:v>
                </c:pt>
                <c:pt idx="99">
                  <c:v>2.1123631451293257E-2</c:v>
                </c:pt>
                <c:pt idx="100">
                  <c:v>2.9982379482202504E-2</c:v>
                </c:pt>
                <c:pt idx="101">
                  <c:v>5.9074331350280396E-2</c:v>
                </c:pt>
                <c:pt idx="102">
                  <c:v>4.5253622929731563E-2</c:v>
                </c:pt>
                <c:pt idx="103">
                  <c:v>-5.8762778053807807E-2</c:v>
                </c:pt>
                <c:pt idx="104">
                  <c:v>1.7860626425578729E-2</c:v>
                </c:pt>
                <c:pt idx="105">
                  <c:v>4.5699857936391197E-2</c:v>
                </c:pt>
                <c:pt idx="106">
                  <c:v>2.8676138816017271E-3</c:v>
                </c:pt>
                <c:pt idx="107">
                  <c:v>3.9306369926643825E-2</c:v>
                </c:pt>
                <c:pt idx="108">
                  <c:v>3.0428616622195648E-2</c:v>
                </c:pt>
                <c:pt idx="109">
                  <c:v>3.7850224131098287E-2</c:v>
                </c:pt>
                <c:pt idx="110">
                  <c:v>6.8192551316181849E-2</c:v>
                </c:pt>
                <c:pt idx="111">
                  <c:v>6.7087311842458419E-2</c:v>
                </c:pt>
                <c:pt idx="112">
                  <c:v>7.3075546740181352E-2</c:v>
                </c:pt>
                <c:pt idx="113">
                  <c:v>5.1017549761066761E-2</c:v>
                </c:pt>
                <c:pt idx="114">
                  <c:v>6.4185920003511754E-2</c:v>
                </c:pt>
                <c:pt idx="115">
                  <c:v>6.0736088701954571E-2</c:v>
                </c:pt>
                <c:pt idx="116">
                  <c:v>6.6763128064657451E-2</c:v>
                </c:pt>
                <c:pt idx="117">
                  <c:v>6.2842032304780915E-2</c:v>
                </c:pt>
                <c:pt idx="118">
                  <c:v>3.4361395359079339E-2</c:v>
                </c:pt>
                <c:pt idx="119">
                  <c:v>-0.15167774934479894</c:v>
                </c:pt>
                <c:pt idx="120">
                  <c:v>-3.2465013962106326E-3</c:v>
                </c:pt>
                <c:pt idx="121">
                  <c:v>3.7403164493310825E-2</c:v>
                </c:pt>
                <c:pt idx="122">
                  <c:v>2.598748215833524E-2</c:v>
                </c:pt>
                <c:pt idx="123">
                  <c:v>3.4527192378746463E-2</c:v>
                </c:pt>
                <c:pt idx="124">
                  <c:v>3.750211145420046E-2</c:v>
                </c:pt>
                <c:pt idx="125">
                  <c:v>3.9945312819259726E-2</c:v>
                </c:pt>
                <c:pt idx="126">
                  <c:v>4.7565463788449946E-2</c:v>
                </c:pt>
                <c:pt idx="127">
                  <c:v>4.533315720267872E-2</c:v>
                </c:pt>
                <c:pt idx="128">
                  <c:v>5.377053325282688E-2</c:v>
                </c:pt>
                <c:pt idx="129">
                  <c:v>6.4368014132377027E-2</c:v>
                </c:pt>
                <c:pt idx="130">
                  <c:v>3.8887075736644405E-2</c:v>
                </c:pt>
                <c:pt idx="131">
                  <c:v>5.5225554033775381E-2</c:v>
                </c:pt>
                <c:pt idx="132">
                  <c:v>5.3689154986377829E-2</c:v>
                </c:pt>
                <c:pt idx="133">
                  <c:v>4.6695631333781407E-2</c:v>
                </c:pt>
                <c:pt idx="134">
                  <c:v>4.2663720173624853E-2</c:v>
                </c:pt>
                <c:pt idx="135">
                  <c:v>3.7980150897416465E-2</c:v>
                </c:pt>
                <c:pt idx="136">
                  <c:v>3.7263261012212112E-2</c:v>
                </c:pt>
                <c:pt idx="137">
                  <c:v>3.9227404472619298E-2</c:v>
                </c:pt>
                <c:pt idx="138">
                  <c:v>3.9982768166769489E-2</c:v>
                </c:pt>
                <c:pt idx="139">
                  <c:v>4.1306318843055578E-2</c:v>
                </c:pt>
                <c:pt idx="140">
                  <c:v>4.0124930810556236E-2</c:v>
                </c:pt>
                <c:pt idx="141">
                  <c:v>-2.9424167288748748E-2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1E-4317-B9EC-6EE0F4D2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046431"/>
        <c:axId val="968046911"/>
      </c:lineChart>
      <c:catAx>
        <c:axId val="9680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46911"/>
        <c:crosses val="autoZero"/>
        <c:auto val="1"/>
        <c:lblAlgn val="ctr"/>
        <c:lblOffset val="100"/>
        <c:noMultiLvlLbl val="0"/>
      </c:catAx>
      <c:valAx>
        <c:axId val="9680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private consumption (share of GDP)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'C% WB'!$B$2</c:f>
              <c:strCache>
                <c:ptCount val="1"/>
                <c:pt idx="0">
                  <c:v>Eng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'C% WB'!$A$3:$A$66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'C% WB'!$B$3:$B$66</c:f>
              <c:numCache>
                <c:formatCode>General</c:formatCode>
                <c:ptCount val="64"/>
                <c:pt idx="0">
                  <c:v>0.828432359141129</c:v>
                </c:pt>
                <c:pt idx="1">
                  <c:v>0.88250086817060103</c:v>
                </c:pt>
                <c:pt idx="2">
                  <c:v>0.94471307754790002</c:v>
                </c:pt>
                <c:pt idx="3">
                  <c:v>0.90882761822780467</c:v>
                </c:pt>
                <c:pt idx="4">
                  <c:v>0.86459366993068609</c:v>
                </c:pt>
                <c:pt idx="5">
                  <c:v>0.9400491884047294</c:v>
                </c:pt>
                <c:pt idx="6">
                  <c:v>0.82775041446711184</c:v>
                </c:pt>
                <c:pt idx="7">
                  <c:v>0.86160417181899329</c:v>
                </c:pt>
                <c:pt idx="8">
                  <c:v>0.87134890104928575</c:v>
                </c:pt>
                <c:pt idx="9">
                  <c:v>0.83469367696687247</c:v>
                </c:pt>
                <c:pt idx="10">
                  <c:v>0.78426491477778681</c:v>
                </c:pt>
                <c:pt idx="11">
                  <c:v>0.75300357568816412</c:v>
                </c:pt>
                <c:pt idx="12">
                  <c:v>0.72178332130854295</c:v>
                </c:pt>
                <c:pt idx="13">
                  <c:v>0.68345226860819364</c:v>
                </c:pt>
                <c:pt idx="14">
                  <c:v>0.63040650235028683</c:v>
                </c:pt>
                <c:pt idx="15">
                  <c:v>0.63985950125135937</c:v>
                </c:pt>
                <c:pt idx="16">
                  <c:v>0.6369726675306977</c:v>
                </c:pt>
                <c:pt idx="17">
                  <c:v>0.61950366117114009</c:v>
                </c:pt>
                <c:pt idx="18">
                  <c:v>0.62758808171025882</c:v>
                </c:pt>
                <c:pt idx="19">
                  <c:v>0.57537101312327055</c:v>
                </c:pt>
                <c:pt idx="20">
                  <c:v>0.54991943480549721</c:v>
                </c:pt>
                <c:pt idx="21">
                  <c:v>0.5878994193043543</c:v>
                </c:pt>
                <c:pt idx="22">
                  <c:v>0.63296250747835281</c:v>
                </c:pt>
                <c:pt idx="23">
                  <c:v>0.60367003659478791</c:v>
                </c:pt>
                <c:pt idx="24">
                  <c:v>0.58839409896390582</c:v>
                </c:pt>
                <c:pt idx="25">
                  <c:v>0.60334781680628602</c:v>
                </c:pt>
                <c:pt idx="26">
                  <c:v>0.63891068559315833</c:v>
                </c:pt>
                <c:pt idx="27">
                  <c:v>0.62323594700433793</c:v>
                </c:pt>
                <c:pt idx="28">
                  <c:v>0.61280850643692886</c:v>
                </c:pt>
                <c:pt idx="29">
                  <c:v>0.59968807951560643</c:v>
                </c:pt>
                <c:pt idx="30">
                  <c:v>0.61272091355378355</c:v>
                </c:pt>
                <c:pt idx="31">
                  <c:v>0.610421140039481</c:v>
                </c:pt>
                <c:pt idx="32">
                  <c:v>0.61269269691722783</c:v>
                </c:pt>
                <c:pt idx="33">
                  <c:v>0.62221016217714709</c:v>
                </c:pt>
                <c:pt idx="34">
                  <c:v>0.64767977368699992</c:v>
                </c:pt>
                <c:pt idx="35">
                  <c:v>0.68662580771042436</c:v>
                </c:pt>
                <c:pt idx="36">
                  <c:v>0.68737309576959094</c:v>
                </c:pt>
                <c:pt idx="37">
                  <c:v>0.69931404302546307</c:v>
                </c:pt>
                <c:pt idx="38">
                  <c:v>0.64262194094298286</c:v>
                </c:pt>
                <c:pt idx="39">
                  <c:v>0.69059666399743835</c:v>
                </c:pt>
                <c:pt idx="40">
                  <c:v>0.62556843752728841</c:v>
                </c:pt>
                <c:pt idx="41">
                  <c:v>0.64450159681763486</c:v>
                </c:pt>
                <c:pt idx="42">
                  <c:v>0.67215824501408705</c:v>
                </c:pt>
                <c:pt idx="43">
                  <c:v>0.66081316165041903</c:v>
                </c:pt>
                <c:pt idx="44">
                  <c:v>0.65324123505114429</c:v>
                </c:pt>
                <c:pt idx="45">
                  <c:v>0.64196150744662484</c:v>
                </c:pt>
                <c:pt idx="46">
                  <c:v>0.62147315792285407</c:v>
                </c:pt>
                <c:pt idx="47">
                  <c:v>0.6298945950657957</c:v>
                </c:pt>
                <c:pt idx="48">
                  <c:v>0.61985685625925624</c:v>
                </c:pt>
                <c:pt idx="49">
                  <c:v>0.57431892743089941</c:v>
                </c:pt>
                <c:pt idx="50">
                  <c:v>0.57294725041289662</c:v>
                </c:pt>
                <c:pt idx="51">
                  <c:v>0.56402400281276177</c:v>
                </c:pt>
                <c:pt idx="52">
                  <c:v>0.57561472977549788</c:v>
                </c:pt>
                <c:pt idx="53">
                  <c:v>0.5827303564223798</c:v>
                </c:pt>
                <c:pt idx="54">
                  <c:v>0.58107963897296211</c:v>
                </c:pt>
                <c:pt idx="55">
                  <c:v>0.57224509540616486</c:v>
                </c:pt>
                <c:pt idx="56">
                  <c:v>0.57431107231689027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B-4058-A52C-360061078F0D}"/>
            </c:ext>
          </c:extLst>
        </c:ser>
        <c:ser>
          <c:idx val="2"/>
          <c:order val="2"/>
          <c:tx>
            <c:strRef>
              <c:f>'C% WB'!$C$2</c:f>
              <c:strCache>
                <c:ptCount val="1"/>
                <c:pt idx="0">
                  <c:v>WB 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'C% WB'!$A$3:$A$66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'C% WB'!$C$3:$C$66</c:f>
              <c:numCache>
                <c:formatCode>General</c:formatCode>
                <c:ptCount val="64"/>
                <c:pt idx="7">
                  <c:v>0.92710544939844308</c:v>
                </c:pt>
                <c:pt idx="8">
                  <c:v>0.88443744932513002</c:v>
                </c:pt>
                <c:pt idx="9">
                  <c:v>0.86828550404709348</c:v>
                </c:pt>
                <c:pt idx="10">
                  <c:v>0.80598802395209579</c:v>
                </c:pt>
                <c:pt idx="11">
                  <c:v>0.77140522875816986</c:v>
                </c:pt>
                <c:pt idx="12">
                  <c:v>0.74531113058720422</c:v>
                </c:pt>
                <c:pt idx="13">
                  <c:v>0.70937601800574523</c:v>
                </c:pt>
                <c:pt idx="14">
                  <c:v>0.67786701531565174</c:v>
                </c:pt>
                <c:pt idx="15">
                  <c:v>0.69167490607079285</c:v>
                </c:pt>
                <c:pt idx="16">
                  <c:v>0.67653733504884672</c:v>
                </c:pt>
                <c:pt idx="17">
                  <c:v>0.65533620540011683</c:v>
                </c:pt>
                <c:pt idx="18">
                  <c:v>0.66756792403059884</c:v>
                </c:pt>
                <c:pt idx="19">
                  <c:v>0.6093194776646037</c:v>
                </c:pt>
                <c:pt idx="20">
                  <c:v>0.60518156833319758</c:v>
                </c:pt>
                <c:pt idx="21">
                  <c:v>0.65818942380661527</c:v>
                </c:pt>
                <c:pt idx="22">
                  <c:v>0.69878388666601821</c:v>
                </c:pt>
                <c:pt idx="23">
                  <c:v>0.60706590173899833</c:v>
                </c:pt>
                <c:pt idx="24">
                  <c:v>0.61874933949650102</c:v>
                </c:pt>
                <c:pt idx="25">
                  <c:v>0.60389481507757536</c:v>
                </c:pt>
                <c:pt idx="26">
                  <c:v>0.63966282415971776</c:v>
                </c:pt>
                <c:pt idx="27">
                  <c:v>0.61986958496806122</c:v>
                </c:pt>
                <c:pt idx="28">
                  <c:v>0.63138120598318992</c:v>
                </c:pt>
                <c:pt idx="29">
                  <c:v>0.59954050819243621</c:v>
                </c:pt>
                <c:pt idx="30">
                  <c:v>0.63489763657148468</c:v>
                </c:pt>
                <c:pt idx="31">
                  <c:v>0.64221618622450094</c:v>
                </c:pt>
                <c:pt idx="32">
                  <c:v>0.62839953902599033</c:v>
                </c:pt>
                <c:pt idx="33">
                  <c:v>0.58511995119108196</c:v>
                </c:pt>
                <c:pt idx="34">
                  <c:v>0.59682768836875744</c:v>
                </c:pt>
                <c:pt idx="35">
                  <c:v>0.61577055585294271</c:v>
                </c:pt>
                <c:pt idx="36">
                  <c:v>0.62357182556969248</c:v>
                </c:pt>
                <c:pt idx="37">
                  <c:v>0.61681263440029388</c:v>
                </c:pt>
                <c:pt idx="38">
                  <c:v>0.67781452016654919</c:v>
                </c:pt>
                <c:pt idx="39">
                  <c:v>0.73943796831881514</c:v>
                </c:pt>
                <c:pt idx="40">
                  <c:v>0.61650371043436758</c:v>
                </c:pt>
                <c:pt idx="41">
                  <c:v>0.63150161390056136</c:v>
                </c:pt>
                <c:pt idx="42">
                  <c:v>0.67622237027820431</c:v>
                </c:pt>
                <c:pt idx="43">
                  <c:v>0.6813801991642543</c:v>
                </c:pt>
                <c:pt idx="44">
                  <c:v>0.66768481865047091</c:v>
                </c:pt>
                <c:pt idx="45">
                  <c:v>0.64362490160063446</c:v>
                </c:pt>
                <c:pt idx="46">
                  <c:v>0.62669056708147852</c:v>
                </c:pt>
                <c:pt idx="47">
                  <c:v>0.635426895366344</c:v>
                </c:pt>
                <c:pt idx="48">
                  <c:v>0.60621252728246022</c:v>
                </c:pt>
                <c:pt idx="49">
                  <c:v>0.58702756308776494</c:v>
                </c:pt>
                <c:pt idx="50">
                  <c:v>0.56217175797479801</c:v>
                </c:pt>
                <c:pt idx="51">
                  <c:v>0.554233565436278</c:v>
                </c:pt>
                <c:pt idx="52">
                  <c:v>0.56389246489361367</c:v>
                </c:pt>
                <c:pt idx="53">
                  <c:v>0.56829462358269844</c:v>
                </c:pt>
                <c:pt idx="54">
                  <c:v>0.57139116586344185</c:v>
                </c:pt>
                <c:pt idx="55">
                  <c:v>0.57450017897279526</c:v>
                </c:pt>
                <c:pt idx="56">
                  <c:v>0.57826800814096191</c:v>
                </c:pt>
                <c:pt idx="57">
                  <c:v>0.57275572974420119</c:v>
                </c:pt>
                <c:pt idx="58">
                  <c:v>0.56979895632086686</c:v>
                </c:pt>
                <c:pt idx="59">
                  <c:v>0.57930464576091512</c:v>
                </c:pt>
                <c:pt idx="60">
                  <c:v>0.58933892283186273</c:v>
                </c:pt>
                <c:pt idx="61">
                  <c:v>0.5562881318525934</c:v>
                </c:pt>
                <c:pt idx="62">
                  <c:v>0.53046175080727498</c:v>
                </c:pt>
                <c:pt idx="63">
                  <c:v>0.54423187596553335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B-4058-A52C-36006107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96399"/>
        <c:axId val="60939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'C% WB'!$A$2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'C% WB'!$A$3:$A$66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  <c:pt idx="62">
                        <c:v>2022</c:v>
                      </c:pt>
                      <c:pt idx="6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'C% WB'!$A$3:$A$66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  <c:pt idx="62">
                        <c:v>2022</c:v>
                      </c:pt>
                      <c:pt idx="63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DB-4058-A52C-360061078F0D}"/>
                  </c:ext>
                </c:extLst>
              </c15:ser>
            </c15:filteredLineSeries>
          </c:ext>
        </c:extLst>
      </c:lineChart>
      <c:catAx>
        <c:axId val="6093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5439"/>
        <c:crosses val="autoZero"/>
        <c:auto val="1"/>
        <c:lblAlgn val="ctr"/>
        <c:lblOffset val="100"/>
        <c:noMultiLvlLbl val="0"/>
      </c:catAx>
      <c:valAx>
        <c:axId val="609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 in GDP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'GFCF %'!$B$3</c:f>
              <c:strCache>
                <c:ptCount val="1"/>
                <c:pt idx="0">
                  <c:v>GFCF % vdE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'GFCF %'!$A$4:$A$64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'GFCF %'!$B$4:$B$64</c:f>
              <c:numCache>
                <c:formatCode>General</c:formatCode>
                <c:ptCount val="61"/>
                <c:pt idx="0">
                  <c:v>9.2179273963751154E-2</c:v>
                </c:pt>
                <c:pt idx="1">
                  <c:v>8.4510326616684645E-2</c:v>
                </c:pt>
                <c:pt idx="2">
                  <c:v>3.8948083732832171E-2</c:v>
                </c:pt>
                <c:pt idx="3">
                  <c:v>5.9932263808815577E-2</c:v>
                </c:pt>
                <c:pt idx="4">
                  <c:v>6.9242775433940876E-2</c:v>
                </c:pt>
                <c:pt idx="5">
                  <c:v>4.1434417883110468E-2</c:v>
                </c:pt>
                <c:pt idx="6">
                  <c:v>9.860969384338901E-2</c:v>
                </c:pt>
                <c:pt idx="7">
                  <c:v>0.11018425250840913</c:v>
                </c:pt>
                <c:pt idx="8">
                  <c:v>0.11751675064564483</c:v>
                </c:pt>
                <c:pt idx="9">
                  <c:v>0.14122763091439197</c:v>
                </c:pt>
                <c:pt idx="10">
                  <c:v>0.18719850228888216</c:v>
                </c:pt>
                <c:pt idx="11">
                  <c:v>0.22212940773058615</c:v>
                </c:pt>
                <c:pt idx="12">
                  <c:v>0.22718703533870929</c:v>
                </c:pt>
                <c:pt idx="13">
                  <c:v>0.21789804340141844</c:v>
                </c:pt>
                <c:pt idx="14">
                  <c:v>0.20536390040079447</c:v>
                </c:pt>
                <c:pt idx="15">
                  <c:v>0.21192031257594557</c:v>
                </c:pt>
                <c:pt idx="16">
                  <c:v>0.21885571838361523</c:v>
                </c:pt>
                <c:pt idx="17">
                  <c:v>0.21597701077593062</c:v>
                </c:pt>
                <c:pt idx="18">
                  <c:v>0.22851424858679303</c:v>
                </c:pt>
                <c:pt idx="19">
                  <c:v>0.21390908879469683</c:v>
                </c:pt>
                <c:pt idx="20">
                  <c:v>0.22685089755780827</c:v>
                </c:pt>
                <c:pt idx="21">
                  <c:v>0.23559958595488908</c:v>
                </c:pt>
                <c:pt idx="22">
                  <c:v>0.24836267233169548</c:v>
                </c:pt>
                <c:pt idx="23">
                  <c:v>0.23339739126249653</c:v>
                </c:pt>
                <c:pt idx="24">
                  <c:v>0.22529936038054424</c:v>
                </c:pt>
                <c:pt idx="25">
                  <c:v>0.22973064524851367</c:v>
                </c:pt>
                <c:pt idx="26">
                  <c:v>0.25209863029481683</c:v>
                </c:pt>
                <c:pt idx="27">
                  <c:v>0.25609335686254597</c:v>
                </c:pt>
                <c:pt idx="28">
                  <c:v>0.26367120535226812</c:v>
                </c:pt>
                <c:pt idx="29">
                  <c:v>0.27181574045770296</c:v>
                </c:pt>
                <c:pt idx="30">
                  <c:v>0.29449600125040715</c:v>
                </c:pt>
                <c:pt idx="31">
                  <c:v>0.28049963947322021</c:v>
                </c:pt>
                <c:pt idx="32">
                  <c:v>0.26959334723027895</c:v>
                </c:pt>
                <c:pt idx="33">
                  <c:v>0.26255462149763781</c:v>
                </c:pt>
                <c:pt idx="34">
                  <c:v>0.26247334827229274</c:v>
                </c:pt>
                <c:pt idx="35">
                  <c:v>0.26760038061018987</c:v>
                </c:pt>
                <c:pt idx="36">
                  <c:v>0.25317545273086078</c:v>
                </c:pt>
                <c:pt idx="37">
                  <c:v>0.2440629146440963</c:v>
                </c:pt>
                <c:pt idx="38">
                  <c:v>0.2144112992117595</c:v>
                </c:pt>
                <c:pt idx="39">
                  <c:v>0.18623825194823729</c:v>
                </c:pt>
                <c:pt idx="40">
                  <c:v>0.20142730351723778</c:v>
                </c:pt>
                <c:pt idx="41">
                  <c:v>0.20077636140815033</c:v>
                </c:pt>
                <c:pt idx="42">
                  <c:v>0.1931239394584027</c:v>
                </c:pt>
                <c:pt idx="43">
                  <c:v>0.18917280955872429</c:v>
                </c:pt>
                <c:pt idx="44">
                  <c:v>0.21963000905374375</c:v>
                </c:pt>
                <c:pt idx="45">
                  <c:v>0.23579414866387252</c:v>
                </c:pt>
                <c:pt idx="46">
                  <c:v>0.23930092926908675</c:v>
                </c:pt>
                <c:pt idx="47">
                  <c:v>0.24729744804225134</c:v>
                </c:pt>
                <c:pt idx="48">
                  <c:v>0.2832201728782881</c:v>
                </c:pt>
                <c:pt idx="49">
                  <c:v>0.30441158636365695</c:v>
                </c:pt>
                <c:pt idx="50">
                  <c:v>0.3159359341449941</c:v>
                </c:pt>
                <c:pt idx="51">
                  <c:v>0.31860494504170817</c:v>
                </c:pt>
                <c:pt idx="52">
                  <c:v>0.33399807805163934</c:v>
                </c:pt>
                <c:pt idx="53">
                  <c:v>0.32777769474566998</c:v>
                </c:pt>
                <c:pt idx="54">
                  <c:v>0.33068093278249627</c:v>
                </c:pt>
                <c:pt idx="55">
                  <c:v>0.32683130107237246</c:v>
                </c:pt>
                <c:pt idx="56">
                  <c:v>0.32354810671051593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C-40A4-9D41-865B6A9BCD20}"/>
            </c:ext>
          </c:extLst>
        </c:ser>
        <c:ser>
          <c:idx val="2"/>
          <c:order val="1"/>
          <c:tx>
            <c:strRef>
              <c:f>'GFCF %'!$C$3</c:f>
              <c:strCache>
                <c:ptCount val="1"/>
                <c:pt idx="0">
                  <c:v>GFCF % WB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'GFCF %'!$A$4:$A$64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'GFCF %'!$C$4:$C$64</c:f>
              <c:numCache>
                <c:formatCode>General</c:formatCode>
                <c:ptCount val="61"/>
                <c:pt idx="0">
                  <c:v>7.8677601230138394E-2</c:v>
                </c:pt>
                <c:pt idx="1">
                  <c:v>0.10233992767496276</c:v>
                </c:pt>
                <c:pt idx="2">
                  <c:v>5.6025765860235187E-2</c:v>
                </c:pt>
                <c:pt idx="3">
                  <c:v>8.1962104213413114E-2</c:v>
                </c:pt>
                <c:pt idx="4">
                  <c:v>0.12083829817060349</c:v>
                </c:pt>
                <c:pt idx="5">
                  <c:v>6.692113032475748E-2</c:v>
                </c:pt>
                <c:pt idx="6">
                  <c:v>4.5267489711934158E-2</c:v>
                </c:pt>
                <c:pt idx="7">
                  <c:v>8.0089643783911313E-2</c:v>
                </c:pt>
                <c:pt idx="8">
                  <c:v>8.8043115371774713E-2</c:v>
                </c:pt>
                <c:pt idx="9">
                  <c:v>0.1166298749080206</c:v>
                </c:pt>
                <c:pt idx="10">
                  <c:v>0.13622754491017963</c:v>
                </c:pt>
                <c:pt idx="11">
                  <c:v>0.15795206971677561</c:v>
                </c:pt>
                <c:pt idx="12">
                  <c:v>0.18777388255915864</c:v>
                </c:pt>
                <c:pt idx="13">
                  <c:v>0.1788728640388545</c:v>
                </c:pt>
                <c:pt idx="14">
                  <c:v>0.16781845349271574</c:v>
                </c:pt>
                <c:pt idx="15">
                  <c:v>0.20341704567925645</c:v>
                </c:pt>
                <c:pt idx="16">
                  <c:v>0.20721291548940626</c:v>
                </c:pt>
                <c:pt idx="17">
                  <c:v>0.20127612344626974</c:v>
                </c:pt>
                <c:pt idx="18">
                  <c:v>0.20534159852281719</c:v>
                </c:pt>
                <c:pt idx="19">
                  <c:v>0.20934320882799282</c:v>
                </c:pt>
                <c:pt idx="20">
                  <c:v>0.20871501594210234</c:v>
                </c:pt>
                <c:pt idx="21">
                  <c:v>0.21384492938715827</c:v>
                </c:pt>
                <c:pt idx="22">
                  <c:v>0.22583452675214563</c:v>
                </c:pt>
                <c:pt idx="23">
                  <c:v>0.25745478821562712</c:v>
                </c:pt>
                <c:pt idx="24">
                  <c:v>0.22793114222305949</c:v>
                </c:pt>
                <c:pt idx="25">
                  <c:v>0.23269123571591457</c:v>
                </c:pt>
                <c:pt idx="26">
                  <c:v>0.25550997163221545</c:v>
                </c:pt>
                <c:pt idx="27">
                  <c:v>0.25171030525513771</c:v>
                </c:pt>
                <c:pt idx="28">
                  <c:v>0.2699155834285682</c:v>
                </c:pt>
                <c:pt idx="29">
                  <c:v>0.28534728357319777</c:v>
                </c:pt>
                <c:pt idx="30">
                  <c:v>0.30551562087800849</c:v>
                </c:pt>
                <c:pt idx="31">
                  <c:v>0.29671418182969284</c:v>
                </c:pt>
                <c:pt idx="32">
                  <c:v>0.28002593459786945</c:v>
                </c:pt>
                <c:pt idx="33">
                  <c:v>0.2628067311185357</c:v>
                </c:pt>
                <c:pt idx="34">
                  <c:v>0.27570687748433687</c:v>
                </c:pt>
                <c:pt idx="35">
                  <c:v>0.28429811088368878</c:v>
                </c:pt>
                <c:pt idx="36">
                  <c:v>0.29602360637514835</c:v>
                </c:pt>
                <c:pt idx="37">
                  <c:v>0.28307677062679087</c:v>
                </c:pt>
                <c:pt idx="38">
                  <c:v>0.25429506666729446</c:v>
                </c:pt>
                <c:pt idx="39">
                  <c:v>0.20138759311817536</c:v>
                </c:pt>
                <c:pt idx="40">
                  <c:v>0.19850854447200217</c:v>
                </c:pt>
                <c:pt idx="41">
                  <c:v>0.19672658204166621</c:v>
                </c:pt>
                <c:pt idx="42">
                  <c:v>0.19429164049797307</c:v>
                </c:pt>
                <c:pt idx="43">
                  <c:v>0.19506059221286301</c:v>
                </c:pt>
                <c:pt idx="44">
                  <c:v>0.22448616972835314</c:v>
                </c:pt>
                <c:pt idx="45">
                  <c:v>0.23640511770779107</c:v>
                </c:pt>
                <c:pt idx="46">
                  <c:v>0.24130991528612339</c:v>
                </c:pt>
                <c:pt idx="47">
                  <c:v>0.24946943643022293</c:v>
                </c:pt>
                <c:pt idx="48">
                  <c:v>0.27698591222182439</c:v>
                </c:pt>
                <c:pt idx="49">
                  <c:v>0.31114766557368401</c:v>
                </c:pt>
                <c:pt idx="50">
                  <c:v>0.30999408825566044</c:v>
                </c:pt>
                <c:pt idx="51">
                  <c:v>0.31307454036313326</c:v>
                </c:pt>
                <c:pt idx="52">
                  <c:v>0.3271962806523831</c:v>
                </c:pt>
                <c:pt idx="53">
                  <c:v>0.31965779567938185</c:v>
                </c:pt>
                <c:pt idx="54">
                  <c:v>0.32516741440274594</c:v>
                </c:pt>
                <c:pt idx="55">
                  <c:v>0.32811926582581408</c:v>
                </c:pt>
                <c:pt idx="56">
                  <c:v>0.32577731496863521</c:v>
                </c:pt>
                <c:pt idx="57">
                  <c:v>0.32160638864558799</c:v>
                </c:pt>
                <c:pt idx="58">
                  <c:v>0.32288497089648216</c:v>
                </c:pt>
                <c:pt idx="59">
                  <c:v>0.32346884552013166</c:v>
                </c:pt>
                <c:pt idx="60">
                  <c:v>0.31709756451727078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C-40A4-9D41-865B6A9B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175440"/>
        <c:axId val="787181680"/>
      </c:lineChart>
      <c:catAx>
        <c:axId val="7871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81680"/>
        <c:crosses val="autoZero"/>
        <c:auto val="1"/>
        <c:lblAlgn val="ctr"/>
        <c:lblOffset val="100"/>
        <c:noMultiLvlLbl val="0"/>
      </c:catAx>
      <c:valAx>
        <c:axId val="7871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Balance to GDP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'TBY WB'!$B$3</c:f>
              <c:strCache>
                <c:ptCount val="1"/>
                <c:pt idx="0">
                  <c:v>vdE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'TBY WB'!$A$3:$A$64</c15:sqref>
                  </c15:fullRef>
                </c:ext>
              </c:extLst>
              <c:f>'TBY WB'!$A$4:$A$64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'TBY WB'!$B$4:$B$64</c15:sqref>
                  </c15:fullRef>
                </c:ext>
              </c:extLst>
              <c:f>'TBY WB'!$B$5:$B$64</c:f>
              <c:numCache>
                <c:formatCode>General</c:formatCode>
                <c:ptCount val="60"/>
                <c:pt idx="0">
                  <c:v>-5.9282211645732712E-2</c:v>
                </c:pt>
                <c:pt idx="1">
                  <c:v>-2.7725484574832371E-2</c:v>
                </c:pt>
                <c:pt idx="2">
                  <c:v>-3.0594649773842048E-2</c:v>
                </c:pt>
                <c:pt idx="3">
                  <c:v>1.5373108318325323E-2</c:v>
                </c:pt>
                <c:pt idx="4">
                  <c:v>-2.8409680291599331E-2</c:v>
                </c:pt>
                <c:pt idx="5">
                  <c:v>-8.1688186816865794E-4</c:v>
                </c:pt>
                <c:pt idx="6">
                  <c:v>-3.8126332749904207E-2</c:v>
                </c:pt>
                <c:pt idx="7">
                  <c:v>-4.521283704466237E-2</c:v>
                </c:pt>
                <c:pt idx="8">
                  <c:v>-4.7304374526504281E-2</c:v>
                </c:pt>
                <c:pt idx="9">
                  <c:v>-5.4954827881476799E-2</c:v>
                </c:pt>
                <c:pt idx="10">
                  <c:v>-5.5940834434666138E-2</c:v>
                </c:pt>
                <c:pt idx="11">
                  <c:v>-2.2323763584587666E-2</c:v>
                </c:pt>
                <c:pt idx="12">
                  <c:v>4.9478679659444094E-3</c:v>
                </c:pt>
                <c:pt idx="13">
                  <c:v>8.5042417399108852E-2</c:v>
                </c:pt>
                <c:pt idx="14">
                  <c:v>5.4759534141848962E-2</c:v>
                </c:pt>
                <c:pt idx="15">
                  <c:v>4.9291588773227396E-2</c:v>
                </c:pt>
                <c:pt idx="16">
                  <c:v>6.7639534025810785E-2</c:v>
                </c:pt>
                <c:pt idx="17">
                  <c:v>4.2917459841466825E-2</c:v>
                </c:pt>
                <c:pt idx="18">
                  <c:v>0.10622812026725421</c:v>
                </c:pt>
                <c:pt idx="19">
                  <c:v>0.12241942265631663</c:v>
                </c:pt>
                <c:pt idx="20">
                  <c:v>6.3234286917981941E-2</c:v>
                </c:pt>
                <c:pt idx="21">
                  <c:v>-3.8612200671950905E-3</c:v>
                </c:pt>
                <c:pt idx="22">
                  <c:v>4.5311408837809854E-2</c:v>
                </c:pt>
                <c:pt idx="23">
                  <c:v>7.608940692089651E-2</c:v>
                </c:pt>
                <c:pt idx="24">
                  <c:v>5.2023517203392024E-2</c:v>
                </c:pt>
                <c:pt idx="25">
                  <c:v>6.5315042443780014E-4</c:v>
                </c:pt>
                <c:pt idx="26">
                  <c:v>2.6717158487607248E-2</c:v>
                </c:pt>
                <c:pt idx="27">
                  <c:v>3.7752926221489909E-2</c:v>
                </c:pt>
                <c:pt idx="28">
                  <c:v>4.0063337514931172E-2</c:v>
                </c:pt>
                <c:pt idx="29">
                  <c:v>8.777066891918154E-4</c:v>
                </c:pt>
                <c:pt idx="30">
                  <c:v>2.6573633717510186E-2</c:v>
                </c:pt>
                <c:pt idx="31">
                  <c:v>3.8044186009120746E-2</c:v>
                </c:pt>
                <c:pt idx="32">
                  <c:v>3.6527459374457491E-2</c:v>
                </c:pt>
                <c:pt idx="33">
                  <c:v>2.0806120921228032E-2</c:v>
                </c:pt>
                <c:pt idx="34">
                  <c:v>-2.2124120251942422E-2</c:v>
                </c:pt>
                <c:pt idx="35">
                  <c:v>-5.2652847484925616E-3</c:v>
                </c:pt>
                <c:pt idx="36">
                  <c:v>-2.3742023037385618E-3</c:v>
                </c:pt>
                <c:pt idx="37">
                  <c:v>9.0259931462400217E-2</c:v>
                </c:pt>
                <c:pt idx="38">
                  <c:v>6.3316496704554984E-2</c:v>
                </c:pt>
                <c:pt idx="39">
                  <c:v>0.10672388107867839</c:v>
                </c:pt>
                <c:pt idx="40">
                  <c:v>8.4413278237437175E-2</c:v>
                </c:pt>
                <c:pt idx="41">
                  <c:v>6.2579408482608692E-2</c:v>
                </c:pt>
                <c:pt idx="42">
                  <c:v>7.1173001020861215E-2</c:v>
                </c:pt>
                <c:pt idx="43">
                  <c:v>4.5710258910327782E-2</c:v>
                </c:pt>
                <c:pt idx="44">
                  <c:v>4.1358828482859697E-2</c:v>
                </c:pt>
                <c:pt idx="45">
                  <c:v>5.3672465525972213E-2</c:v>
                </c:pt>
                <c:pt idx="46">
                  <c:v>4.0069939706701058E-2</c:v>
                </c:pt>
                <c:pt idx="47">
                  <c:v>1.0789179098444714E-2</c:v>
                </c:pt>
                <c:pt idx="48">
                  <c:v>2.7453679292388337E-2</c:v>
                </c:pt>
                <c:pt idx="49">
                  <c:v>1.9331447028847721E-2</c:v>
                </c:pt>
                <c:pt idx="50">
                  <c:v>2.51840820218724E-2</c:v>
                </c:pt>
                <c:pt idx="51">
                  <c:v>-4.0233416944387788E-3</c:v>
                </c:pt>
                <c:pt idx="52">
                  <c:v>-8.1029272366996384E-3</c:v>
                </c:pt>
                <c:pt idx="53">
                  <c:v>-7.6089302339432665E-3</c:v>
                </c:pt>
                <c:pt idx="54">
                  <c:v>3.8121597482510209E-3</c:v>
                </c:pt>
                <c:pt idx="55">
                  <c:v>7.5146837015482703E-3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6-40C0-A25A-EAC0C857F1E2}"/>
            </c:ext>
          </c:extLst>
        </c:ser>
        <c:ser>
          <c:idx val="2"/>
          <c:order val="1"/>
          <c:tx>
            <c:strRef>
              <c:f>'TBY WB'!$C$3</c:f>
              <c:strCache>
                <c:ptCount val="1"/>
                <c:pt idx="0">
                  <c:v>WB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'TBY WB'!$A$3:$A$64</c15:sqref>
                  </c15:fullRef>
                </c:ext>
              </c:extLst>
              <c:f>'TBY WB'!$A$4:$A$64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'TBY WB'!$C$4:$C$64</c15:sqref>
                  </c15:fullRef>
                </c:ext>
              </c:extLst>
              <c:f>'TBY WB'!$C$5:$C$64</c:f>
              <c:numCache>
                <c:formatCode>General</c:formatCode>
                <c:ptCount val="60"/>
                <c:pt idx="0">
                  <c:v>-2.5526483726866615E-2</c:v>
                </c:pt>
                <c:pt idx="1">
                  <c:v>-2.2470226949292192E-3</c:v>
                </c:pt>
                <c:pt idx="2">
                  <c:v>-2.8047868362004458E-3</c:v>
                </c:pt>
                <c:pt idx="3">
                  <c:v>-8.1306511530104507E-3</c:v>
                </c:pt>
                <c:pt idx="4">
                  <c:v>-4.5972163644032006E-3</c:v>
                </c:pt>
                <c:pt idx="5">
                  <c:v>-9.3383982272871147E-2</c:v>
                </c:pt>
                <c:pt idx="6">
                  <c:v>-8.0915310214673297E-2</c:v>
                </c:pt>
                <c:pt idx="7">
                  <c:v>-4.7073973386750616E-2</c:v>
                </c:pt>
                <c:pt idx="8">
                  <c:v>-5.8130978660779979E-2</c:v>
                </c:pt>
                <c:pt idx="9">
                  <c:v>-2.9940119760479025E-2</c:v>
                </c:pt>
                <c:pt idx="10">
                  <c:v>-2.2222222222222213E-2</c:v>
                </c:pt>
                <c:pt idx="11">
                  <c:v>-2.3794916739702004E-2</c:v>
                </c:pt>
                <c:pt idx="12">
                  <c:v>5.7304468860129272E-3</c:v>
                </c:pt>
                <c:pt idx="13">
                  <c:v>7.5775121404557305E-2</c:v>
                </c:pt>
                <c:pt idx="14">
                  <c:v>5.7425350998615695E-3</c:v>
                </c:pt>
                <c:pt idx="15">
                  <c:v>1.3415919362242726E-2</c:v>
                </c:pt>
                <c:pt idx="16">
                  <c:v>3.4117628493427393E-2</c:v>
                </c:pt>
                <c:pt idx="17">
                  <c:v>1.0195199155895552E-2</c:v>
                </c:pt>
                <c:pt idx="18">
                  <c:v>6.476109588014517E-2</c:v>
                </c:pt>
                <c:pt idx="19">
                  <c:v>8.2942940696259487E-2</c:v>
                </c:pt>
                <c:pt idx="20">
                  <c:v>2.0835878357117678E-2</c:v>
                </c:pt>
                <c:pt idx="21">
                  <c:v>-3.9181588594158184E-2</c:v>
                </c:pt>
                <c:pt idx="22">
                  <c:v>-1.0684201385119713E-2</c:v>
                </c:pt>
                <c:pt idx="23">
                  <c:v>4.519337245045648E-2</c:v>
                </c:pt>
                <c:pt idx="24">
                  <c:v>2.8369692823540335E-2</c:v>
                </c:pt>
                <c:pt idx="25">
                  <c:v>-1.8333253694198249E-4</c:v>
                </c:pt>
                <c:pt idx="26">
                  <c:v>2.1793523152714052E-2</c:v>
                </c:pt>
                <c:pt idx="27">
                  <c:v>2.8287573678017919E-2</c:v>
                </c:pt>
                <c:pt idx="28">
                  <c:v>3.0932256360779391E-2</c:v>
                </c:pt>
                <c:pt idx="29">
                  <c:v>1.7196565186004698E-2</c:v>
                </c:pt>
                <c:pt idx="30">
                  <c:v>1.8629572539395445E-2</c:v>
                </c:pt>
                <c:pt idx="31">
                  <c:v>3.1874929055022462E-2</c:v>
                </c:pt>
                <c:pt idx="32">
                  <c:v>2.9862409552186654E-2</c:v>
                </c:pt>
                <c:pt idx="33">
                  <c:v>1.1457546536716948E-2</c:v>
                </c:pt>
                <c:pt idx="34">
                  <c:v>-1.3342600372573692E-2</c:v>
                </c:pt>
                <c:pt idx="35">
                  <c:v>-6.1563969295939814E-3</c:v>
                </c:pt>
                <c:pt idx="36">
                  <c:v>-2.7537224241423884E-3</c:v>
                </c:pt>
                <c:pt idx="37">
                  <c:v>9.7500767718873144E-2</c:v>
                </c:pt>
                <c:pt idx="38">
                  <c:v>8.0843453075277655E-2</c:v>
                </c:pt>
                <c:pt idx="39">
                  <c:v>0.10517741030367687</c:v>
                </c:pt>
                <c:pt idx="40">
                  <c:v>8.2710706653983876E-2</c:v>
                </c:pt>
                <c:pt idx="41">
                  <c:v>6.2957800093027108E-2</c:v>
                </c:pt>
                <c:pt idx="42">
                  <c:v>7.3388158146306282E-2</c:v>
                </c:pt>
                <c:pt idx="43">
                  <c:v>4.672094399828694E-2</c:v>
                </c:pt>
                <c:pt idx="44">
                  <c:v>4.146599387134927E-2</c:v>
                </c:pt>
                <c:pt idx="45">
                  <c:v>5.4123058137465027E-2</c:v>
                </c:pt>
                <c:pt idx="46">
                  <c:v>4.042186992045245E-2</c:v>
                </c:pt>
                <c:pt idx="47">
                  <c:v>1.0551687034799926E-2</c:v>
                </c:pt>
                <c:pt idx="48">
                  <c:v>2.8061179685291541E-2</c:v>
                </c:pt>
                <c:pt idx="49">
                  <c:v>1.8967879978900763E-2</c:v>
                </c:pt>
                <c:pt idx="50">
                  <c:v>2.4746929936006447E-2</c:v>
                </c:pt>
                <c:pt idx="51">
                  <c:v>-3.9414072290896484E-3</c:v>
                </c:pt>
                <c:pt idx="52">
                  <c:v>-7.9021991625091558E-3</c:v>
                </c:pt>
                <c:pt idx="53">
                  <c:v>-7.4820639228228812E-3</c:v>
                </c:pt>
                <c:pt idx="54">
                  <c:v>3.8271827879201581E-3</c:v>
                </c:pt>
                <c:pt idx="55">
                  <c:v>7.5664590464143448E-3</c:v>
                </c:pt>
                <c:pt idx="56">
                  <c:v>9.9911179949864967E-3</c:v>
                </c:pt>
                <c:pt idx="57">
                  <c:v>-1.0688159607180019E-2</c:v>
                </c:pt>
                <c:pt idx="58">
                  <c:v>-4.4472194155760645E-3</c:v>
                </c:pt>
                <c:pt idx="59">
                  <c:v>1.690161169142982E-2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6-40C0-A25A-EAC0C857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43984"/>
        <c:axId val="644731024"/>
      </c:lineChart>
      <c:catAx>
        <c:axId val="6447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1024"/>
        <c:crosses val="autoZero"/>
        <c:auto val="1"/>
        <c:lblAlgn val="ctr"/>
        <c:lblOffset val="100"/>
        <c:noMultiLvlLbl val="0"/>
      </c:catAx>
      <c:valAx>
        <c:axId val="6447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1768474</xdr:colOff>
      <xdr:row>0</xdr:row>
      <xdr:rowOff>0</xdr:rowOff>
    </xdr:from>
    <xdr:to>
      <xdr:col>9</xdr:col>
      <xdr:colOff>361949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421C1-75C6-EDD0-C6D5-A98417AF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36934</xdr:colOff>
      <xdr:row>5</xdr:row>
      <xdr:rowOff>121946</xdr:rowOff>
    </xdr:from>
    <xdr:to>
      <xdr:col>12</xdr:col>
      <xdr:colOff>345362</xdr:colOff>
      <xdr:row>20</xdr:row>
      <xdr:rowOff>143718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1D18C-4CF4-45B1-86C8-D62C69EF3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3</xdr:row>
      <xdr:rowOff>104775</xdr:rowOff>
    </xdr:from>
    <xdr:to>
      <xdr:col>11</xdr:col>
      <xdr:colOff>536575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34119-3F19-48AA-9D3F-29DF53FA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191559</xdr:colOff>
      <xdr:row>5</xdr:row>
      <xdr:rowOff>154516</xdr:rowOff>
    </xdr:from>
    <xdr:to>
      <xdr:col>11</xdr:col>
      <xdr:colOff>495301</xdr:colOff>
      <xdr:row>20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21BEE-7BD7-4EC7-A2A8-216E374C9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worldbank.org/indicator/NY.GDP.MKTP.CD?locations=ID" TargetMode="External"/><Relationship Id="rId1" Type="http://schemas.openxmlformats.org/officeDocument/2006/relationships/hyperlink" Target="https://data.worldbank.org/indicator/NE.CON.PRVT.CD?locations=I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9084-5121-4281-BA93-8DD26BA0BD0A}">
  <sheetPr>
    <tabColor rgb="FFFFFF00"/>
  </sheetPr>
  <dimension ref="A2:P49"/>
  <sheetViews>
    <sheetView zoomScale="92" workbookViewId="0">
      <selection activeCell="B3" sqref="B3"/>
    </sheetView>
  </sheetViews>
  <sheetFormatPr defaultRowHeight="14.5" x14ac:dyDescent="0.35"/>
  <cols>
    <col min="1" max="1" width="11.36328125" bestFit="1" customWidth="1"/>
    <col min="2" max="2" width="10.08984375" style="8" customWidth="1"/>
    <col min="11" max="11" width="8.90625" bestFit="1" customWidth="1"/>
    <col min="12" max="12" width="11.26953125" bestFit="1" customWidth="1"/>
  </cols>
  <sheetData>
    <row r="2" spans="1:16" x14ac:dyDescent="0.35">
      <c r="A2" t="s">
        <v>7</v>
      </c>
      <c r="B2" s="7">
        <f ca="1">TODAY()</f>
        <v>45533</v>
      </c>
    </row>
    <row r="4" spans="1:16" x14ac:dyDescent="0.35">
      <c r="A4" t="s">
        <v>8</v>
      </c>
    </row>
    <row r="5" spans="1:16" x14ac:dyDescent="0.35">
      <c r="B5" s="8" t="s">
        <v>75</v>
      </c>
    </row>
    <row r="6" spans="1:16" x14ac:dyDescent="0.35">
      <c r="B6" s="8" t="s">
        <v>76</v>
      </c>
    </row>
    <row r="8" spans="1:16" x14ac:dyDescent="0.35">
      <c r="B8" s="37" t="s">
        <v>63</v>
      </c>
    </row>
    <row r="9" spans="1:16" x14ac:dyDescent="0.35">
      <c r="B9" s="8" t="s">
        <v>64</v>
      </c>
    </row>
    <row r="11" spans="1:16" x14ac:dyDescent="0.35">
      <c r="B11" s="37" t="s">
        <v>62</v>
      </c>
    </row>
    <row r="12" spans="1:16" x14ac:dyDescent="0.35">
      <c r="B12" s="8" t="s">
        <v>9</v>
      </c>
      <c r="O12" s="10" t="s">
        <v>12</v>
      </c>
      <c r="P12" s="10" t="s">
        <v>13</v>
      </c>
    </row>
    <row r="13" spans="1:16" x14ac:dyDescent="0.35">
      <c r="B13" s="9" t="s">
        <v>10</v>
      </c>
    </row>
    <row r="14" spans="1:16" x14ac:dyDescent="0.35">
      <c r="B14" s="8" t="s">
        <v>11</v>
      </c>
    </row>
    <row r="16" spans="1:16" x14ac:dyDescent="0.35">
      <c r="B16" s="38" t="s">
        <v>65</v>
      </c>
    </row>
    <row r="17" spans="1:2" x14ac:dyDescent="0.35">
      <c r="B17" t="s">
        <v>38</v>
      </c>
    </row>
    <row r="18" spans="1:2" x14ac:dyDescent="0.35">
      <c r="B18" t="s">
        <v>39</v>
      </c>
    </row>
    <row r="19" spans="1:2" x14ac:dyDescent="0.35">
      <c r="B19" s="8" t="s">
        <v>40</v>
      </c>
    </row>
    <row r="20" spans="1:2" x14ac:dyDescent="0.35">
      <c r="B20" s="9" t="s">
        <v>10</v>
      </c>
    </row>
    <row r="21" spans="1:2" x14ac:dyDescent="0.35">
      <c r="B21" s="8" t="s">
        <v>41</v>
      </c>
    </row>
    <row r="23" spans="1:2" x14ac:dyDescent="0.35">
      <c r="B23" s="37" t="s">
        <v>61</v>
      </c>
    </row>
    <row r="24" spans="1:2" x14ac:dyDescent="0.35">
      <c r="B24" s="8" t="s">
        <v>56</v>
      </c>
    </row>
    <row r="25" spans="1:2" x14ac:dyDescent="0.35">
      <c r="B25" s="9" t="s">
        <v>10</v>
      </c>
    </row>
    <row r="26" spans="1:2" x14ac:dyDescent="0.35">
      <c r="B26" s="8" t="s">
        <v>57</v>
      </c>
    </row>
    <row r="27" spans="1:2" x14ac:dyDescent="0.35">
      <c r="B27" s="8" t="s">
        <v>58</v>
      </c>
    </row>
    <row r="28" spans="1:2" x14ac:dyDescent="0.35">
      <c r="B28" s="8" t="s">
        <v>14</v>
      </c>
    </row>
    <row r="30" spans="1:2" x14ac:dyDescent="0.35">
      <c r="A30" t="s">
        <v>15</v>
      </c>
      <c r="B30" s="9" t="s">
        <v>16</v>
      </c>
    </row>
    <row r="31" spans="1:2" x14ac:dyDescent="0.35">
      <c r="B31" s="8" t="s">
        <v>17</v>
      </c>
    </row>
    <row r="32" spans="1:2" x14ac:dyDescent="0.35">
      <c r="B32" s="8" t="s">
        <v>18</v>
      </c>
    </row>
    <row r="33" spans="2:3" x14ac:dyDescent="0.35">
      <c r="B33" s="9" t="s">
        <v>42</v>
      </c>
    </row>
    <row r="34" spans="2:3" x14ac:dyDescent="0.35">
      <c r="B34" s="8" t="s">
        <v>43</v>
      </c>
    </row>
    <row r="35" spans="2:3" x14ac:dyDescent="0.35">
      <c r="B35" s="9" t="s">
        <v>59</v>
      </c>
    </row>
    <row r="36" spans="2:3" x14ac:dyDescent="0.35">
      <c r="B36" s="8" t="s">
        <v>60</v>
      </c>
    </row>
    <row r="42" spans="2:3" x14ac:dyDescent="0.35">
      <c r="B42"/>
    </row>
    <row r="43" spans="2:3" x14ac:dyDescent="0.35">
      <c r="B43"/>
    </row>
    <row r="44" spans="2:3" x14ac:dyDescent="0.35">
      <c r="B44"/>
    </row>
    <row r="45" spans="2:3" x14ac:dyDescent="0.35">
      <c r="B45"/>
    </row>
    <row r="46" spans="2:3" x14ac:dyDescent="0.35">
      <c r="B46"/>
    </row>
    <row r="47" spans="2:3" x14ac:dyDescent="0.35">
      <c r="B47"/>
      <c r="C47" s="8"/>
    </row>
    <row r="48" spans="2:3" x14ac:dyDescent="0.35">
      <c r="B48"/>
    </row>
    <row r="49" spans="2:2" x14ac:dyDescent="0.35">
      <c r="B49"/>
    </row>
  </sheetData>
  <hyperlinks>
    <hyperlink ref="O12" r:id="rId1" xr:uid="{654F2B38-8A07-45B0-800B-1A4388CBCF59}"/>
    <hyperlink ref="P12" r:id="rId2" xr:uid="{BB00B66F-A303-4D66-8298-B59BD0CBC00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B7CF-869D-4DF2-BA2F-003121615646}">
  <dimension ref="A1:F64"/>
  <sheetViews>
    <sheetView zoomScale="76" workbookViewId="0">
      <selection activeCell="D9" sqref="D9"/>
    </sheetView>
  </sheetViews>
  <sheetFormatPr defaultRowHeight="14.5" x14ac:dyDescent="0.35"/>
  <cols>
    <col min="2" max="3" width="12.453125" bestFit="1" customWidth="1"/>
  </cols>
  <sheetData>
    <row r="1" spans="1:6" x14ac:dyDescent="0.35">
      <c r="A1" t="s">
        <v>72</v>
      </c>
      <c r="F1">
        <f>CORREL(B4:B60,C4:C60)</f>
        <v>0.84572041597186287</v>
      </c>
    </row>
    <row r="2" spans="1:6" x14ac:dyDescent="0.35">
      <c r="A2" t="s">
        <v>73</v>
      </c>
      <c r="F2">
        <f>CORREL(B40:B60,C40:C60)</f>
        <v>0.99418237235734819</v>
      </c>
    </row>
    <row r="3" spans="1:6" x14ac:dyDescent="0.35">
      <c r="A3" s="26" t="s">
        <v>3</v>
      </c>
      <c r="B3" s="26" t="s">
        <v>74</v>
      </c>
      <c r="C3" s="26" t="s">
        <v>45</v>
      </c>
    </row>
    <row r="4" spans="1:6" x14ac:dyDescent="0.35">
      <c r="A4">
        <v>1960</v>
      </c>
      <c r="B4">
        <v>-3.9784222959016131E-2</v>
      </c>
      <c r="C4">
        <v>-1.0251153254741184E-2</v>
      </c>
    </row>
    <row r="5" spans="1:6" x14ac:dyDescent="0.35">
      <c r="A5">
        <v>1961</v>
      </c>
      <c r="B5">
        <v>-5.9282211645732712E-2</v>
      </c>
      <c r="C5">
        <v>-2.5526483726866615E-2</v>
      </c>
    </row>
    <row r="6" spans="1:6" x14ac:dyDescent="0.35">
      <c r="A6">
        <v>1962</v>
      </c>
      <c r="B6">
        <v>-2.7725484574832371E-2</v>
      </c>
      <c r="C6">
        <v>-2.2470226949292192E-3</v>
      </c>
    </row>
    <row r="7" spans="1:6" x14ac:dyDescent="0.35">
      <c r="A7">
        <v>1963</v>
      </c>
      <c r="B7">
        <v>-3.0594649773842048E-2</v>
      </c>
      <c r="C7">
        <v>-2.8047868362004458E-3</v>
      </c>
    </row>
    <row r="8" spans="1:6" x14ac:dyDescent="0.35">
      <c r="A8">
        <v>1964</v>
      </c>
      <c r="B8">
        <v>1.5373108318325323E-2</v>
      </c>
      <c r="C8">
        <v>-8.1306511530104507E-3</v>
      </c>
    </row>
    <row r="9" spans="1:6" x14ac:dyDescent="0.35">
      <c r="A9">
        <v>1965</v>
      </c>
      <c r="B9">
        <v>-2.8409680291599331E-2</v>
      </c>
      <c r="C9">
        <v>-4.5972163644032006E-3</v>
      </c>
    </row>
    <row r="10" spans="1:6" x14ac:dyDescent="0.35">
      <c r="A10">
        <v>1966</v>
      </c>
      <c r="B10">
        <v>-8.1688186816865794E-4</v>
      </c>
      <c r="C10">
        <v>-9.3383982272871147E-2</v>
      </c>
    </row>
    <row r="11" spans="1:6" x14ac:dyDescent="0.35">
      <c r="A11">
        <v>1967</v>
      </c>
      <c r="B11">
        <v>-3.8126332749904207E-2</v>
      </c>
      <c r="C11">
        <v>-8.0915310214673297E-2</v>
      </c>
    </row>
    <row r="12" spans="1:6" x14ac:dyDescent="0.35">
      <c r="A12">
        <v>1968</v>
      </c>
      <c r="B12">
        <v>-4.521283704466237E-2</v>
      </c>
      <c r="C12">
        <v>-4.7073973386750616E-2</v>
      </c>
    </row>
    <row r="13" spans="1:6" x14ac:dyDescent="0.35">
      <c r="A13">
        <v>1969</v>
      </c>
      <c r="B13">
        <v>-4.7304374526504281E-2</v>
      </c>
      <c r="C13">
        <v>-5.8130978660779979E-2</v>
      </c>
    </row>
    <row r="14" spans="1:6" x14ac:dyDescent="0.35">
      <c r="A14">
        <v>1970</v>
      </c>
      <c r="B14">
        <v>-5.4954827881476799E-2</v>
      </c>
      <c r="C14">
        <v>-2.9940119760479025E-2</v>
      </c>
    </row>
    <row r="15" spans="1:6" x14ac:dyDescent="0.35">
      <c r="A15">
        <v>1971</v>
      </c>
      <c r="B15">
        <v>-5.5940834434666138E-2</v>
      </c>
      <c r="C15">
        <v>-2.2222222222222213E-2</v>
      </c>
    </row>
    <row r="16" spans="1:6" x14ac:dyDescent="0.35">
      <c r="A16">
        <v>1972</v>
      </c>
      <c r="B16">
        <v>-2.2323763584587666E-2</v>
      </c>
      <c r="C16">
        <v>-2.3794916739702004E-2</v>
      </c>
    </row>
    <row r="17" spans="1:3" x14ac:dyDescent="0.35">
      <c r="A17">
        <v>1973</v>
      </c>
      <c r="B17">
        <v>4.9478679659444094E-3</v>
      </c>
      <c r="C17">
        <v>5.7304468860129272E-3</v>
      </c>
    </row>
    <row r="18" spans="1:3" x14ac:dyDescent="0.35">
      <c r="A18">
        <v>1974</v>
      </c>
      <c r="B18">
        <v>8.5042417399108852E-2</v>
      </c>
      <c r="C18">
        <v>7.5775121404557305E-2</v>
      </c>
    </row>
    <row r="19" spans="1:3" x14ac:dyDescent="0.35">
      <c r="A19">
        <v>1975</v>
      </c>
      <c r="B19">
        <v>5.4759534141848962E-2</v>
      </c>
      <c r="C19">
        <v>5.7425350998615695E-3</v>
      </c>
    </row>
    <row r="20" spans="1:3" x14ac:dyDescent="0.35">
      <c r="A20">
        <v>1976</v>
      </c>
      <c r="B20">
        <v>4.9291588773227396E-2</v>
      </c>
      <c r="C20">
        <v>1.3415919362242726E-2</v>
      </c>
    </row>
    <row r="21" spans="1:3" x14ac:dyDescent="0.35">
      <c r="A21">
        <v>1977</v>
      </c>
      <c r="B21">
        <v>6.7639534025810785E-2</v>
      </c>
      <c r="C21">
        <v>3.4117628493427393E-2</v>
      </c>
    </row>
    <row r="22" spans="1:3" x14ac:dyDescent="0.35">
      <c r="A22">
        <v>1978</v>
      </c>
      <c r="B22">
        <v>4.2917459841466825E-2</v>
      </c>
      <c r="C22">
        <v>1.0195199155895552E-2</v>
      </c>
    </row>
    <row r="23" spans="1:3" x14ac:dyDescent="0.35">
      <c r="A23">
        <v>1979</v>
      </c>
      <c r="B23">
        <v>0.10622812026725421</v>
      </c>
      <c r="C23">
        <v>6.476109588014517E-2</v>
      </c>
    </row>
    <row r="24" spans="1:3" x14ac:dyDescent="0.35">
      <c r="A24">
        <v>1980</v>
      </c>
      <c r="B24">
        <v>0.12241942265631663</v>
      </c>
      <c r="C24">
        <v>8.2942940696259487E-2</v>
      </c>
    </row>
    <row r="25" spans="1:3" x14ac:dyDescent="0.35">
      <c r="A25">
        <v>1981</v>
      </c>
      <c r="B25">
        <v>6.3234286917981941E-2</v>
      </c>
      <c r="C25">
        <v>2.0835878357117678E-2</v>
      </c>
    </row>
    <row r="26" spans="1:3" x14ac:dyDescent="0.35">
      <c r="A26">
        <v>1982</v>
      </c>
      <c r="B26">
        <v>-3.8612200671950905E-3</v>
      </c>
      <c r="C26">
        <v>-3.9181588594158184E-2</v>
      </c>
    </row>
    <row r="27" spans="1:3" x14ac:dyDescent="0.35">
      <c r="A27">
        <v>1983</v>
      </c>
      <c r="B27">
        <v>4.5311408837809854E-2</v>
      </c>
      <c r="C27">
        <v>-1.0684201385119713E-2</v>
      </c>
    </row>
    <row r="28" spans="1:3" x14ac:dyDescent="0.35">
      <c r="A28">
        <v>1984</v>
      </c>
      <c r="B28">
        <v>7.608940692089651E-2</v>
      </c>
      <c r="C28">
        <v>4.519337245045648E-2</v>
      </c>
    </row>
    <row r="29" spans="1:3" x14ac:dyDescent="0.35">
      <c r="A29">
        <v>1985</v>
      </c>
      <c r="B29">
        <v>5.2023517203392024E-2</v>
      </c>
      <c r="C29">
        <v>2.8369692823540335E-2</v>
      </c>
    </row>
    <row r="30" spans="1:3" x14ac:dyDescent="0.35">
      <c r="A30">
        <v>1986</v>
      </c>
      <c r="B30">
        <v>6.5315042443780014E-4</v>
      </c>
      <c r="C30">
        <v>-1.8333253694198249E-4</v>
      </c>
    </row>
    <row r="31" spans="1:3" x14ac:dyDescent="0.35">
      <c r="A31">
        <v>1987</v>
      </c>
      <c r="B31">
        <v>2.6717158487607248E-2</v>
      </c>
      <c r="C31">
        <v>2.1793523152714052E-2</v>
      </c>
    </row>
    <row r="32" spans="1:3" x14ac:dyDescent="0.35">
      <c r="A32">
        <v>1988</v>
      </c>
      <c r="B32">
        <v>3.7752926221489909E-2</v>
      </c>
      <c r="C32">
        <v>2.8287573678017919E-2</v>
      </c>
    </row>
    <row r="33" spans="1:3" x14ac:dyDescent="0.35">
      <c r="A33">
        <v>1989</v>
      </c>
      <c r="B33">
        <v>4.0063337514931172E-2</v>
      </c>
      <c r="C33">
        <v>3.0932256360779391E-2</v>
      </c>
    </row>
    <row r="34" spans="1:3" x14ac:dyDescent="0.35">
      <c r="A34">
        <v>1990</v>
      </c>
      <c r="B34">
        <v>8.777066891918154E-4</v>
      </c>
      <c r="C34">
        <v>1.7196565186004698E-2</v>
      </c>
    </row>
    <row r="35" spans="1:3" x14ac:dyDescent="0.35">
      <c r="A35">
        <v>1991</v>
      </c>
      <c r="B35">
        <v>2.6573633717510186E-2</v>
      </c>
      <c r="C35">
        <v>1.8629572539395445E-2</v>
      </c>
    </row>
    <row r="36" spans="1:3" x14ac:dyDescent="0.35">
      <c r="A36">
        <v>1992</v>
      </c>
      <c r="B36">
        <v>3.8044186009120746E-2</v>
      </c>
      <c r="C36">
        <v>3.1874929055022462E-2</v>
      </c>
    </row>
    <row r="37" spans="1:3" x14ac:dyDescent="0.35">
      <c r="A37">
        <v>1993</v>
      </c>
      <c r="B37">
        <v>3.6527459374457491E-2</v>
      </c>
      <c r="C37">
        <v>2.9862409552186654E-2</v>
      </c>
    </row>
    <row r="38" spans="1:3" x14ac:dyDescent="0.35">
      <c r="A38">
        <v>1994</v>
      </c>
      <c r="B38">
        <v>2.0806120921228032E-2</v>
      </c>
      <c r="C38">
        <v>1.1457546536716948E-2</v>
      </c>
    </row>
    <row r="39" spans="1:3" x14ac:dyDescent="0.35">
      <c r="A39">
        <v>1995</v>
      </c>
      <c r="B39">
        <v>-2.2124120251942422E-2</v>
      </c>
      <c r="C39">
        <v>-1.3342600372573692E-2</v>
      </c>
    </row>
    <row r="40" spans="1:3" x14ac:dyDescent="0.35">
      <c r="A40">
        <v>1996</v>
      </c>
      <c r="B40">
        <v>-5.2652847484925616E-3</v>
      </c>
      <c r="C40">
        <v>-6.1563969295939814E-3</v>
      </c>
    </row>
    <row r="41" spans="1:3" x14ac:dyDescent="0.35">
      <c r="A41">
        <v>1997</v>
      </c>
      <c r="B41">
        <v>-2.3742023037385618E-3</v>
      </c>
      <c r="C41">
        <v>-2.7537224241423884E-3</v>
      </c>
    </row>
    <row r="42" spans="1:3" x14ac:dyDescent="0.35">
      <c r="A42">
        <v>1998</v>
      </c>
      <c r="B42">
        <v>9.0259931462400217E-2</v>
      </c>
      <c r="C42">
        <v>9.7500767718873144E-2</v>
      </c>
    </row>
    <row r="43" spans="1:3" x14ac:dyDescent="0.35">
      <c r="A43">
        <v>1999</v>
      </c>
      <c r="B43">
        <v>6.3316496704554984E-2</v>
      </c>
      <c r="C43">
        <v>8.0843453075277655E-2</v>
      </c>
    </row>
    <row r="44" spans="1:3" x14ac:dyDescent="0.35">
      <c r="A44">
        <v>2000</v>
      </c>
      <c r="B44">
        <v>0.10672388107867839</v>
      </c>
      <c r="C44">
        <v>0.10517741030367687</v>
      </c>
    </row>
    <row r="45" spans="1:3" x14ac:dyDescent="0.35">
      <c r="A45">
        <v>2001</v>
      </c>
      <c r="B45">
        <v>8.4413278237437175E-2</v>
      </c>
      <c r="C45">
        <v>8.2710706653983876E-2</v>
      </c>
    </row>
    <row r="46" spans="1:3" x14ac:dyDescent="0.35">
      <c r="A46">
        <v>2002</v>
      </c>
      <c r="B46">
        <v>6.2579408482608692E-2</v>
      </c>
      <c r="C46">
        <v>6.2957800093027108E-2</v>
      </c>
    </row>
    <row r="47" spans="1:3" x14ac:dyDescent="0.35">
      <c r="A47">
        <v>2003</v>
      </c>
      <c r="B47">
        <v>7.1173001020861215E-2</v>
      </c>
      <c r="C47">
        <v>7.3388158146306282E-2</v>
      </c>
    </row>
    <row r="48" spans="1:3" x14ac:dyDescent="0.35">
      <c r="A48">
        <v>2004</v>
      </c>
      <c r="B48">
        <v>4.5710258910327782E-2</v>
      </c>
      <c r="C48">
        <v>4.672094399828694E-2</v>
      </c>
    </row>
    <row r="49" spans="1:3" x14ac:dyDescent="0.35">
      <c r="A49">
        <v>2005</v>
      </c>
      <c r="B49">
        <v>4.1358828482859697E-2</v>
      </c>
      <c r="C49">
        <v>4.146599387134927E-2</v>
      </c>
    </row>
    <row r="50" spans="1:3" x14ac:dyDescent="0.35">
      <c r="A50">
        <v>2006</v>
      </c>
      <c r="B50">
        <v>5.3672465525972213E-2</v>
      </c>
      <c r="C50">
        <v>5.4123058137465027E-2</v>
      </c>
    </row>
    <row r="51" spans="1:3" x14ac:dyDescent="0.35">
      <c r="A51">
        <v>2007</v>
      </c>
      <c r="B51">
        <v>4.0069939706701058E-2</v>
      </c>
      <c r="C51">
        <v>4.042186992045245E-2</v>
      </c>
    </row>
    <row r="52" spans="1:3" x14ac:dyDescent="0.35">
      <c r="A52">
        <v>2008</v>
      </c>
      <c r="B52">
        <v>1.0789179098444714E-2</v>
      </c>
      <c r="C52">
        <v>1.0551687034799926E-2</v>
      </c>
    </row>
    <row r="53" spans="1:3" x14ac:dyDescent="0.35">
      <c r="A53">
        <v>2009</v>
      </c>
      <c r="B53">
        <v>2.7453679292388337E-2</v>
      </c>
      <c r="C53">
        <v>2.8061179685291541E-2</v>
      </c>
    </row>
    <row r="54" spans="1:3" x14ac:dyDescent="0.35">
      <c r="A54">
        <v>2010</v>
      </c>
      <c r="B54">
        <v>1.9331447028847721E-2</v>
      </c>
      <c r="C54">
        <v>1.8967879978900763E-2</v>
      </c>
    </row>
    <row r="55" spans="1:3" x14ac:dyDescent="0.35">
      <c r="A55">
        <v>2011</v>
      </c>
      <c r="B55">
        <v>2.51840820218724E-2</v>
      </c>
      <c r="C55">
        <v>2.4746929936006447E-2</v>
      </c>
    </row>
    <row r="56" spans="1:3" x14ac:dyDescent="0.35">
      <c r="A56">
        <v>2012</v>
      </c>
      <c r="B56">
        <v>-4.0233416944387788E-3</v>
      </c>
      <c r="C56">
        <v>-3.9414072290896484E-3</v>
      </c>
    </row>
    <row r="57" spans="1:3" x14ac:dyDescent="0.35">
      <c r="A57">
        <v>2013</v>
      </c>
      <c r="B57">
        <v>-8.1029272366996384E-3</v>
      </c>
      <c r="C57">
        <v>-7.9021991625091558E-3</v>
      </c>
    </row>
    <row r="58" spans="1:3" x14ac:dyDescent="0.35">
      <c r="A58">
        <v>2014</v>
      </c>
      <c r="B58">
        <v>-7.6089302339432665E-3</v>
      </c>
      <c r="C58">
        <v>-7.4820639228228812E-3</v>
      </c>
    </row>
    <row r="59" spans="1:3" x14ac:dyDescent="0.35">
      <c r="A59">
        <v>2015</v>
      </c>
      <c r="B59">
        <v>3.8121597482510209E-3</v>
      </c>
      <c r="C59">
        <v>3.8271827879201581E-3</v>
      </c>
    </row>
    <row r="60" spans="1:3" x14ac:dyDescent="0.35">
      <c r="A60">
        <v>2016</v>
      </c>
      <c r="B60">
        <v>7.5146837015482703E-3</v>
      </c>
      <c r="C60">
        <v>7.5664590464143448E-3</v>
      </c>
    </row>
    <row r="61" spans="1:3" x14ac:dyDescent="0.35">
      <c r="A61">
        <v>2017</v>
      </c>
      <c r="C61">
        <v>9.9911179949864967E-3</v>
      </c>
    </row>
    <row r="62" spans="1:3" x14ac:dyDescent="0.35">
      <c r="A62">
        <v>2018</v>
      </c>
      <c r="C62">
        <v>-1.0688159607180019E-2</v>
      </c>
    </row>
    <row r="63" spans="1:3" x14ac:dyDescent="0.35">
      <c r="A63">
        <v>2019</v>
      </c>
      <c r="C63">
        <v>-4.4472194155760645E-3</v>
      </c>
    </row>
    <row r="64" spans="1:3" x14ac:dyDescent="0.35">
      <c r="A64">
        <v>2020</v>
      </c>
      <c r="C64">
        <v>1.690161169142982E-2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8D1D-888C-4FF7-BA48-471CF0DA90EA}">
  <sheetPr>
    <tabColor rgb="FF92D050"/>
  </sheetPr>
  <dimension ref="A1:D151"/>
  <sheetViews>
    <sheetView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D151" sqref="D151"/>
    </sheetView>
  </sheetViews>
  <sheetFormatPr defaultRowHeight="14.5" x14ac:dyDescent="0.35"/>
  <cols>
    <col min="2" max="2" width="19.453125" bestFit="1" customWidth="1"/>
    <col min="3" max="3" width="27.36328125" bestFit="1" customWidth="1"/>
    <col min="4" max="4" width="21.90625" bestFit="1" customWidth="1"/>
  </cols>
  <sheetData>
    <row r="1" spans="1:4" x14ac:dyDescent="0.35">
      <c r="A1" t="s">
        <v>0</v>
      </c>
      <c r="B1" s="54" t="s">
        <v>20</v>
      </c>
      <c r="C1" s="54"/>
    </row>
    <row r="2" spans="1:4" x14ac:dyDescent="0.35">
      <c r="B2" s="54" t="s">
        <v>23</v>
      </c>
      <c r="C2" s="54"/>
    </row>
    <row r="3" spans="1:4" x14ac:dyDescent="0.35">
      <c r="A3" t="s">
        <v>3</v>
      </c>
      <c r="B3" s="17" t="s">
        <v>24</v>
      </c>
      <c r="C3" s="17" t="s">
        <v>25</v>
      </c>
      <c r="D3" s="16" t="s">
        <v>82</v>
      </c>
    </row>
    <row r="4" spans="1:4" x14ac:dyDescent="0.35">
      <c r="A4">
        <v>1871</v>
      </c>
      <c r="B4">
        <v>50</v>
      </c>
      <c r="C4" s="15">
        <v>1321</v>
      </c>
      <c r="D4" s="21">
        <f>B4/C4</f>
        <v>3.7850113550340653E-2</v>
      </c>
    </row>
    <row r="5" spans="1:4" x14ac:dyDescent="0.35">
      <c r="A5">
        <v>1872</v>
      </c>
      <c r="B5">
        <v>52</v>
      </c>
      <c r="C5" s="15">
        <v>1848</v>
      </c>
      <c r="D5" s="21">
        <f t="shared" ref="D5:D68" si="0">B5/C5</f>
        <v>2.813852813852814E-2</v>
      </c>
    </row>
    <row r="6" spans="1:4" x14ac:dyDescent="0.35">
      <c r="A6">
        <v>1873</v>
      </c>
      <c r="B6">
        <v>67</v>
      </c>
      <c r="C6" s="15">
        <v>1964</v>
      </c>
      <c r="D6" s="21">
        <f t="shared" si="0"/>
        <v>3.4114052953156823E-2</v>
      </c>
    </row>
    <row r="7" spans="1:4" x14ac:dyDescent="0.35">
      <c r="A7">
        <v>1874</v>
      </c>
      <c r="B7">
        <v>67</v>
      </c>
      <c r="C7" s="15">
        <v>1854</v>
      </c>
      <c r="D7" s="21">
        <f t="shared" si="0"/>
        <v>3.6138079827400214E-2</v>
      </c>
    </row>
    <row r="8" spans="1:4" x14ac:dyDescent="0.35">
      <c r="A8">
        <v>1875</v>
      </c>
      <c r="B8">
        <v>75</v>
      </c>
      <c r="C8" s="15">
        <v>1674</v>
      </c>
      <c r="D8" s="21">
        <f t="shared" si="0"/>
        <v>4.4802867383512544E-2</v>
      </c>
    </row>
    <row r="9" spans="1:4" x14ac:dyDescent="0.35">
      <c r="A9">
        <v>1876</v>
      </c>
      <c r="B9">
        <v>85</v>
      </c>
      <c r="C9" s="15">
        <v>1704</v>
      </c>
      <c r="D9" s="21">
        <f t="shared" si="0"/>
        <v>4.9882629107981219E-2</v>
      </c>
    </row>
    <row r="10" spans="1:4" x14ac:dyDescent="0.35">
      <c r="A10">
        <v>1877</v>
      </c>
      <c r="B10">
        <v>88</v>
      </c>
      <c r="C10" s="15">
        <v>1739</v>
      </c>
      <c r="D10" s="21">
        <f t="shared" si="0"/>
        <v>5.0603795284646348E-2</v>
      </c>
    </row>
    <row r="11" spans="1:4" x14ac:dyDescent="0.35">
      <c r="A11">
        <v>1878</v>
      </c>
      <c r="B11">
        <v>83</v>
      </c>
      <c r="C11" s="15">
        <v>2174</v>
      </c>
      <c r="D11" s="21">
        <f t="shared" si="0"/>
        <v>3.8178472861085555E-2</v>
      </c>
    </row>
    <row r="12" spans="1:4" x14ac:dyDescent="0.35">
      <c r="A12">
        <v>1879</v>
      </c>
      <c r="B12">
        <v>84</v>
      </c>
      <c r="C12" s="15">
        <v>1963</v>
      </c>
      <c r="D12" s="21">
        <f t="shared" si="0"/>
        <v>4.2791645440652067E-2</v>
      </c>
    </row>
    <row r="13" spans="1:4" x14ac:dyDescent="0.35">
      <c r="A13">
        <v>1880</v>
      </c>
      <c r="B13">
        <v>81</v>
      </c>
      <c r="C13" s="15">
        <v>2038</v>
      </c>
      <c r="D13" s="21">
        <f t="shared" si="0"/>
        <v>3.9744847890088322E-2</v>
      </c>
    </row>
    <row r="14" spans="1:4" x14ac:dyDescent="0.35">
      <c r="A14">
        <v>1881</v>
      </c>
      <c r="B14">
        <v>80</v>
      </c>
      <c r="C14" s="15">
        <v>1976</v>
      </c>
      <c r="D14" s="21">
        <f t="shared" si="0"/>
        <v>4.048582995951417E-2</v>
      </c>
    </row>
    <row r="15" spans="1:4" x14ac:dyDescent="0.35">
      <c r="A15">
        <v>1882</v>
      </c>
      <c r="B15">
        <v>79</v>
      </c>
      <c r="C15" s="15">
        <v>1975</v>
      </c>
      <c r="D15" s="21">
        <f t="shared" si="0"/>
        <v>0.04</v>
      </c>
    </row>
    <row r="16" spans="1:4" x14ac:dyDescent="0.35">
      <c r="A16">
        <v>1883</v>
      </c>
      <c r="B16">
        <v>79</v>
      </c>
      <c r="C16" s="15">
        <v>1726</v>
      </c>
      <c r="D16" s="21">
        <f t="shared" si="0"/>
        <v>4.577056778679027E-2</v>
      </c>
    </row>
    <row r="17" spans="1:4" x14ac:dyDescent="0.35">
      <c r="A17">
        <v>1884</v>
      </c>
      <c r="B17">
        <v>78</v>
      </c>
      <c r="C17" s="15">
        <v>1525</v>
      </c>
      <c r="D17" s="21">
        <f t="shared" si="0"/>
        <v>5.1147540983606556E-2</v>
      </c>
    </row>
    <row r="18" spans="1:4" x14ac:dyDescent="0.35">
      <c r="A18">
        <v>1885</v>
      </c>
      <c r="B18">
        <v>74</v>
      </c>
      <c r="C18" s="15">
        <v>1438</v>
      </c>
      <c r="D18" s="21">
        <f t="shared" si="0"/>
        <v>5.1460361613351879E-2</v>
      </c>
    </row>
    <row r="19" spans="1:4" x14ac:dyDescent="0.35">
      <c r="A19">
        <v>1886</v>
      </c>
      <c r="B19">
        <v>72</v>
      </c>
      <c r="C19" s="15">
        <v>1368</v>
      </c>
      <c r="D19" s="21">
        <f t="shared" si="0"/>
        <v>5.2631578947368418E-2</v>
      </c>
    </row>
    <row r="20" spans="1:4" x14ac:dyDescent="0.35">
      <c r="A20">
        <v>1887</v>
      </c>
      <c r="B20">
        <v>73</v>
      </c>
      <c r="C20" s="15">
        <v>1337</v>
      </c>
      <c r="D20" s="21">
        <f t="shared" si="0"/>
        <v>5.4599850411368736E-2</v>
      </c>
    </row>
    <row r="21" spans="1:4" x14ac:dyDescent="0.35">
      <c r="A21">
        <v>1888</v>
      </c>
      <c r="B21">
        <v>75</v>
      </c>
      <c r="C21" s="15">
        <v>1313</v>
      </c>
      <c r="D21" s="21">
        <f t="shared" si="0"/>
        <v>5.7121096725057122E-2</v>
      </c>
    </row>
    <row r="22" spans="1:4" x14ac:dyDescent="0.35">
      <c r="A22">
        <v>1889</v>
      </c>
      <c r="B22">
        <v>77</v>
      </c>
      <c r="C22" s="15">
        <v>1295</v>
      </c>
      <c r="D22" s="21">
        <f t="shared" si="0"/>
        <v>5.9459459459459463E-2</v>
      </c>
    </row>
    <row r="23" spans="1:4" x14ac:dyDescent="0.35">
      <c r="A23">
        <v>1890</v>
      </c>
      <c r="B23">
        <v>81</v>
      </c>
      <c r="C23" s="15">
        <v>1361</v>
      </c>
      <c r="D23" s="21">
        <f t="shared" si="0"/>
        <v>5.9515062454077887E-2</v>
      </c>
    </row>
    <row r="24" spans="1:4" x14ac:dyDescent="0.35">
      <c r="A24">
        <v>1891</v>
      </c>
      <c r="B24">
        <v>79</v>
      </c>
      <c r="C24" s="15">
        <v>1528</v>
      </c>
      <c r="D24" s="21">
        <f t="shared" si="0"/>
        <v>5.1701570680628271E-2</v>
      </c>
    </row>
    <row r="25" spans="1:4" x14ac:dyDescent="0.35">
      <c r="A25">
        <v>1892</v>
      </c>
      <c r="B25">
        <v>81</v>
      </c>
      <c r="C25" s="15">
        <v>1748</v>
      </c>
      <c r="D25" s="21">
        <f t="shared" si="0"/>
        <v>4.6338672768878722E-2</v>
      </c>
    </row>
    <row r="26" spans="1:4" x14ac:dyDescent="0.35">
      <c r="A26">
        <v>1893</v>
      </c>
      <c r="B26">
        <v>80</v>
      </c>
      <c r="C26" s="15">
        <v>1650</v>
      </c>
      <c r="D26" s="21">
        <f t="shared" si="0"/>
        <v>4.8484848484848485E-2</v>
      </c>
    </row>
    <row r="27" spans="1:4" x14ac:dyDescent="0.35">
      <c r="A27">
        <v>1894</v>
      </c>
      <c r="B27">
        <v>85</v>
      </c>
      <c r="C27" s="15">
        <v>1527</v>
      </c>
      <c r="D27" s="21">
        <f t="shared" si="0"/>
        <v>5.5664702030124427E-2</v>
      </c>
    </row>
    <row r="28" spans="1:4" x14ac:dyDescent="0.35">
      <c r="A28">
        <v>1895</v>
      </c>
      <c r="B28">
        <v>87</v>
      </c>
      <c r="C28" s="15">
        <v>1406</v>
      </c>
      <c r="D28" s="21">
        <f t="shared" si="0"/>
        <v>6.1877667140825036E-2</v>
      </c>
    </row>
    <row r="29" spans="1:4" x14ac:dyDescent="0.35">
      <c r="A29">
        <v>1896</v>
      </c>
      <c r="B29">
        <v>87</v>
      </c>
      <c r="C29" s="15">
        <v>1394</v>
      </c>
      <c r="D29" s="21">
        <f t="shared" si="0"/>
        <v>6.2410329985652796E-2</v>
      </c>
    </row>
    <row r="30" spans="1:4" x14ac:dyDescent="0.35">
      <c r="A30">
        <v>1897</v>
      </c>
      <c r="B30">
        <v>89</v>
      </c>
      <c r="C30" s="15">
        <v>1951</v>
      </c>
      <c r="D30" s="21">
        <f t="shared" si="0"/>
        <v>4.5617631983598153E-2</v>
      </c>
    </row>
    <row r="31" spans="1:4" x14ac:dyDescent="0.35">
      <c r="A31">
        <v>1898</v>
      </c>
      <c r="B31">
        <v>91</v>
      </c>
      <c r="C31" s="15">
        <v>1613</v>
      </c>
      <c r="D31" s="21">
        <f t="shared" si="0"/>
        <v>5.6416615003099815E-2</v>
      </c>
    </row>
    <row r="32" spans="1:4" x14ac:dyDescent="0.35">
      <c r="A32">
        <v>1899</v>
      </c>
      <c r="B32">
        <v>89</v>
      </c>
      <c r="C32" s="15">
        <v>1668</v>
      </c>
      <c r="D32" s="21">
        <f t="shared" si="0"/>
        <v>5.3357314148681056E-2</v>
      </c>
    </row>
    <row r="33" spans="1:4" x14ac:dyDescent="0.35">
      <c r="A33">
        <v>1900</v>
      </c>
      <c r="B33">
        <v>87</v>
      </c>
      <c r="C33" s="15">
        <v>1711</v>
      </c>
      <c r="D33" s="21">
        <f t="shared" si="0"/>
        <v>5.0847457627118647E-2</v>
      </c>
    </row>
    <row r="34" spans="1:4" x14ac:dyDescent="0.35">
      <c r="A34">
        <v>1901</v>
      </c>
      <c r="B34">
        <v>90</v>
      </c>
      <c r="C34" s="15">
        <v>1980</v>
      </c>
      <c r="D34" s="21">
        <f t="shared" si="0"/>
        <v>4.5454545454545456E-2</v>
      </c>
    </row>
    <row r="35" spans="1:4" x14ac:dyDescent="0.35">
      <c r="A35">
        <v>1902</v>
      </c>
      <c r="B35">
        <v>96</v>
      </c>
      <c r="C35" s="15">
        <v>1737</v>
      </c>
      <c r="D35" s="21">
        <f t="shared" si="0"/>
        <v>5.5267702936096716E-2</v>
      </c>
    </row>
    <row r="36" spans="1:4" x14ac:dyDescent="0.35">
      <c r="A36">
        <v>1903</v>
      </c>
      <c r="B36">
        <v>96</v>
      </c>
      <c r="C36" s="15">
        <v>1894</v>
      </c>
      <c r="D36" s="21">
        <f t="shared" si="0"/>
        <v>5.0686378035902854E-2</v>
      </c>
    </row>
    <row r="37" spans="1:4" x14ac:dyDescent="0.35">
      <c r="A37">
        <v>1904</v>
      </c>
      <c r="B37">
        <v>98</v>
      </c>
      <c r="C37" s="15">
        <v>1792</v>
      </c>
      <c r="D37" s="21">
        <f t="shared" si="0"/>
        <v>5.46875E-2</v>
      </c>
    </row>
    <row r="38" spans="1:4" x14ac:dyDescent="0.35">
      <c r="A38">
        <v>1905</v>
      </c>
      <c r="B38">
        <v>98</v>
      </c>
      <c r="C38" s="15">
        <v>1825</v>
      </c>
      <c r="D38" s="21">
        <f t="shared" si="0"/>
        <v>5.3698630136986301E-2</v>
      </c>
    </row>
    <row r="39" spans="1:4" x14ac:dyDescent="0.35">
      <c r="A39">
        <v>1906</v>
      </c>
      <c r="B39">
        <v>94</v>
      </c>
      <c r="C39" s="15">
        <v>1961</v>
      </c>
      <c r="D39" s="21">
        <f t="shared" si="0"/>
        <v>4.7934727180010198E-2</v>
      </c>
    </row>
    <row r="40" spans="1:4" x14ac:dyDescent="0.35">
      <c r="A40">
        <v>1907</v>
      </c>
      <c r="B40">
        <v>96</v>
      </c>
      <c r="C40" s="15">
        <v>2148</v>
      </c>
      <c r="D40" s="21">
        <f t="shared" si="0"/>
        <v>4.4692737430167599E-2</v>
      </c>
    </row>
    <row r="41" spans="1:4" x14ac:dyDescent="0.35">
      <c r="A41">
        <v>1908</v>
      </c>
      <c r="B41">
        <v>106</v>
      </c>
      <c r="C41" s="15">
        <v>2418</v>
      </c>
      <c r="D41" s="21">
        <f t="shared" si="0"/>
        <v>4.3837882547559964E-2</v>
      </c>
    </row>
    <row r="42" spans="1:4" x14ac:dyDescent="0.35">
      <c r="A42">
        <v>1909</v>
      </c>
      <c r="B42">
        <v>109</v>
      </c>
      <c r="C42" s="15">
        <v>2358</v>
      </c>
      <c r="D42" s="21">
        <f t="shared" si="0"/>
        <v>4.6225614927905001E-2</v>
      </c>
    </row>
    <row r="43" spans="1:4" x14ac:dyDescent="0.35">
      <c r="A43">
        <v>1910</v>
      </c>
      <c r="B43">
        <v>122</v>
      </c>
      <c r="C43" s="15">
        <v>2589</v>
      </c>
      <c r="D43" s="21">
        <f t="shared" si="0"/>
        <v>4.7122441096948631E-2</v>
      </c>
    </row>
    <row r="44" spans="1:4" x14ac:dyDescent="0.35">
      <c r="A44">
        <v>1911</v>
      </c>
      <c r="B44">
        <v>125</v>
      </c>
      <c r="C44" s="15">
        <v>2961</v>
      </c>
      <c r="D44" s="21">
        <f t="shared" si="0"/>
        <v>4.2215467747382641E-2</v>
      </c>
    </row>
    <row r="45" spans="1:4" x14ac:dyDescent="0.35">
      <c r="A45">
        <v>1912</v>
      </c>
      <c r="B45">
        <v>134</v>
      </c>
      <c r="C45" s="15">
        <v>3288</v>
      </c>
      <c r="D45" s="21">
        <f t="shared" si="0"/>
        <v>4.0754257907542578E-2</v>
      </c>
    </row>
    <row r="46" spans="1:4" x14ac:dyDescent="0.35">
      <c r="A46">
        <v>1913</v>
      </c>
      <c r="B46">
        <v>146</v>
      </c>
      <c r="C46" s="15">
        <v>3462</v>
      </c>
      <c r="D46" s="21">
        <f t="shared" si="0"/>
        <v>4.2172154823801274E-2</v>
      </c>
    </row>
    <row r="47" spans="1:4" x14ac:dyDescent="0.35">
      <c r="A47">
        <v>1914</v>
      </c>
      <c r="B47">
        <v>170</v>
      </c>
      <c r="C47" s="15">
        <v>3362</v>
      </c>
      <c r="D47" s="21">
        <f t="shared" si="0"/>
        <v>5.0565139797739439E-2</v>
      </c>
    </row>
    <row r="48" spans="1:4" x14ac:dyDescent="0.35">
      <c r="A48">
        <v>1915</v>
      </c>
      <c r="B48">
        <v>181</v>
      </c>
      <c r="C48" s="15">
        <v>3608</v>
      </c>
      <c r="D48" s="21">
        <f t="shared" si="0"/>
        <v>5.0166297117516627E-2</v>
      </c>
    </row>
    <row r="49" spans="1:4" x14ac:dyDescent="0.35">
      <c r="A49">
        <v>1916</v>
      </c>
      <c r="B49">
        <v>199</v>
      </c>
      <c r="C49" s="15">
        <v>3922</v>
      </c>
      <c r="D49" s="21">
        <f t="shared" si="0"/>
        <v>5.0739418663946968E-2</v>
      </c>
    </row>
    <row r="50" spans="1:4" x14ac:dyDescent="0.35">
      <c r="A50">
        <v>1917</v>
      </c>
      <c r="B50">
        <v>205</v>
      </c>
      <c r="C50" s="15">
        <v>4163</v>
      </c>
      <c r="D50" s="21">
        <f t="shared" si="0"/>
        <v>4.9243334134037954E-2</v>
      </c>
    </row>
    <row r="51" spans="1:4" x14ac:dyDescent="0.35">
      <c r="A51">
        <v>1918</v>
      </c>
      <c r="B51">
        <v>252</v>
      </c>
      <c r="C51" s="15">
        <v>5015</v>
      </c>
      <c r="D51" s="21">
        <f t="shared" si="0"/>
        <v>5.024925224327019E-2</v>
      </c>
    </row>
    <row r="52" spans="1:4" x14ac:dyDescent="0.35">
      <c r="A52">
        <v>1919</v>
      </c>
      <c r="B52">
        <v>377</v>
      </c>
      <c r="C52" s="15">
        <v>6617</v>
      </c>
      <c r="D52" s="21">
        <f t="shared" si="0"/>
        <v>5.6974459724950882E-2</v>
      </c>
    </row>
    <row r="53" spans="1:4" x14ac:dyDescent="0.35">
      <c r="A53">
        <v>1920</v>
      </c>
      <c r="B53">
        <v>572</v>
      </c>
      <c r="C53" s="15">
        <v>9393</v>
      </c>
      <c r="D53" s="21">
        <f t="shared" si="0"/>
        <v>6.0896412221867348E-2</v>
      </c>
    </row>
    <row r="54" spans="1:4" x14ac:dyDescent="0.35">
      <c r="A54">
        <v>1921</v>
      </c>
      <c r="B54">
        <v>506</v>
      </c>
      <c r="C54" s="15">
        <v>7067</v>
      </c>
      <c r="D54" s="21">
        <f t="shared" si="0"/>
        <v>7.1600396207726055E-2</v>
      </c>
    </row>
    <row r="55" spans="1:4" x14ac:dyDescent="0.35">
      <c r="A55">
        <v>1922</v>
      </c>
      <c r="B55">
        <v>445</v>
      </c>
      <c r="C55" s="15">
        <v>5698</v>
      </c>
      <c r="D55" s="21">
        <f t="shared" si="0"/>
        <v>7.8097578097578099E-2</v>
      </c>
    </row>
    <row r="56" spans="1:4" x14ac:dyDescent="0.35">
      <c r="A56">
        <v>1923</v>
      </c>
      <c r="B56">
        <v>376</v>
      </c>
      <c r="C56" s="15">
        <v>5474</v>
      </c>
      <c r="D56" s="21">
        <f t="shared" si="0"/>
        <v>6.8688344903178669E-2</v>
      </c>
    </row>
    <row r="57" spans="1:4" x14ac:dyDescent="0.35">
      <c r="A57">
        <v>1924</v>
      </c>
      <c r="B57">
        <v>366</v>
      </c>
      <c r="C57" s="15">
        <v>5977</v>
      </c>
      <c r="D57" s="21">
        <f t="shared" si="0"/>
        <v>6.1234733143717586E-2</v>
      </c>
    </row>
    <row r="58" spans="1:4" x14ac:dyDescent="0.35">
      <c r="A58">
        <v>1925</v>
      </c>
      <c r="B58">
        <v>364</v>
      </c>
      <c r="C58" s="15">
        <v>5966</v>
      </c>
      <c r="D58" s="21">
        <f t="shared" si="0"/>
        <v>6.1012403620516256E-2</v>
      </c>
    </row>
    <row r="59" spans="1:4" x14ac:dyDescent="0.35">
      <c r="A59">
        <v>1926</v>
      </c>
      <c r="B59">
        <v>376</v>
      </c>
      <c r="C59" s="15">
        <v>6660</v>
      </c>
      <c r="D59" s="21">
        <f t="shared" si="0"/>
        <v>5.6456456456456458E-2</v>
      </c>
    </row>
    <row r="60" spans="1:4" x14ac:dyDescent="0.35">
      <c r="A60">
        <v>1927</v>
      </c>
      <c r="B60">
        <v>408</v>
      </c>
      <c r="C60" s="15">
        <v>6280</v>
      </c>
      <c r="D60" s="21">
        <f t="shared" si="0"/>
        <v>6.4968152866242038E-2</v>
      </c>
    </row>
    <row r="61" spans="1:4" x14ac:dyDescent="0.35">
      <c r="A61">
        <v>1928</v>
      </c>
      <c r="B61">
        <v>445</v>
      </c>
      <c r="C61" s="15">
        <v>5890</v>
      </c>
      <c r="D61" s="21">
        <f t="shared" si="0"/>
        <v>7.5551782682512739E-2</v>
      </c>
    </row>
    <row r="62" spans="1:4" x14ac:dyDescent="0.35">
      <c r="A62">
        <v>1929</v>
      </c>
      <c r="B62">
        <v>461</v>
      </c>
      <c r="C62" s="15">
        <v>6281</v>
      </c>
      <c r="D62" s="21">
        <f t="shared" si="0"/>
        <v>7.3395956057952558E-2</v>
      </c>
    </row>
    <row r="63" spans="1:4" x14ac:dyDescent="0.35">
      <c r="A63">
        <v>1930</v>
      </c>
      <c r="B63">
        <v>461</v>
      </c>
      <c r="C63" s="15">
        <v>6495</v>
      </c>
      <c r="D63" s="21">
        <f t="shared" si="0"/>
        <v>7.0977675134719018E-2</v>
      </c>
    </row>
    <row r="64" spans="1:4" x14ac:dyDescent="0.35">
      <c r="A64">
        <v>1931</v>
      </c>
      <c r="B64">
        <v>422</v>
      </c>
      <c r="C64" s="15">
        <v>3891</v>
      </c>
      <c r="D64" s="21">
        <f t="shared" si="0"/>
        <v>0.10845540992032897</v>
      </c>
    </row>
    <row r="65" spans="1:4" x14ac:dyDescent="0.35">
      <c r="A65">
        <v>1932</v>
      </c>
      <c r="B65">
        <v>361</v>
      </c>
      <c r="C65" s="15">
        <v>3004</v>
      </c>
      <c r="D65" s="21">
        <f t="shared" si="0"/>
        <v>0.12017310252996005</v>
      </c>
    </row>
    <row r="66" spans="1:4" x14ac:dyDescent="0.35">
      <c r="A66">
        <v>1933</v>
      </c>
      <c r="B66">
        <v>324</v>
      </c>
      <c r="C66" s="15">
        <v>2491</v>
      </c>
      <c r="D66" s="21">
        <f t="shared" si="0"/>
        <v>0.13006824568446407</v>
      </c>
    </row>
    <row r="67" spans="1:4" x14ac:dyDescent="0.35">
      <c r="A67">
        <v>1934</v>
      </c>
      <c r="B67">
        <v>298</v>
      </c>
      <c r="C67" s="15">
        <v>2409</v>
      </c>
      <c r="D67" s="21">
        <f t="shared" si="0"/>
        <v>0.12370278123702781</v>
      </c>
    </row>
    <row r="68" spans="1:4" x14ac:dyDescent="0.35">
      <c r="A68">
        <v>1935</v>
      </c>
      <c r="B68">
        <v>281</v>
      </c>
      <c r="C68" s="15">
        <v>2721</v>
      </c>
      <c r="D68" s="21">
        <f t="shared" si="0"/>
        <v>0.10327085630282984</v>
      </c>
    </row>
    <row r="69" spans="1:4" x14ac:dyDescent="0.35">
      <c r="A69">
        <v>1936</v>
      </c>
      <c r="B69">
        <v>298</v>
      </c>
      <c r="C69" s="15">
        <v>2668</v>
      </c>
      <c r="D69" s="21">
        <f t="shared" ref="D69:D132" si="1">B69/C69</f>
        <v>0.11169415292353824</v>
      </c>
    </row>
    <row r="70" spans="1:4" x14ac:dyDescent="0.35">
      <c r="A70">
        <v>1937</v>
      </c>
      <c r="B70">
        <v>305</v>
      </c>
      <c r="C70" s="15">
        <v>3221</v>
      </c>
      <c r="D70" s="21">
        <f t="shared" si="1"/>
        <v>9.4691089723688296E-2</v>
      </c>
    </row>
    <row r="71" spans="1:4" x14ac:dyDescent="0.35">
      <c r="A71">
        <v>1938</v>
      </c>
      <c r="B71">
        <v>323</v>
      </c>
      <c r="C71" s="15">
        <v>3334</v>
      </c>
      <c r="D71" s="21">
        <f t="shared" si="1"/>
        <v>9.6880623875224961E-2</v>
      </c>
    </row>
    <row r="72" spans="1:4" x14ac:dyDescent="0.35">
      <c r="A72">
        <v>1939</v>
      </c>
      <c r="B72">
        <v>351</v>
      </c>
      <c r="C72" s="15">
        <v>3324</v>
      </c>
      <c r="D72" s="21">
        <f t="shared" si="1"/>
        <v>0.1055956678700361</v>
      </c>
    </row>
    <row r="73" spans="1:4" x14ac:dyDescent="0.35">
      <c r="A73">
        <v>1940</v>
      </c>
      <c r="B73">
        <v>376</v>
      </c>
      <c r="C73" s="15">
        <v>4076</v>
      </c>
      <c r="D73" s="21">
        <f t="shared" si="1"/>
        <v>9.2247301275760543E-2</v>
      </c>
    </row>
    <row r="74" spans="1:4" x14ac:dyDescent="0.35">
      <c r="A74">
        <v>1941</v>
      </c>
      <c r="B74">
        <v>431</v>
      </c>
      <c r="C74" s="15">
        <v>4450</v>
      </c>
      <c r="D74" s="21">
        <f t="shared" si="1"/>
        <v>9.6853932584269664E-2</v>
      </c>
    </row>
    <row r="75" spans="1:4" x14ac:dyDescent="0.35">
      <c r="A75">
        <v>1942</v>
      </c>
      <c r="B75" s="34"/>
      <c r="C75" s="6"/>
      <c r="D75" s="45"/>
    </row>
    <row r="76" spans="1:4" x14ac:dyDescent="0.35">
      <c r="A76">
        <v>1943</v>
      </c>
      <c r="B76" s="34"/>
      <c r="C76" s="6"/>
      <c r="D76" s="45"/>
    </row>
    <row r="77" spans="1:4" x14ac:dyDescent="0.35">
      <c r="A77">
        <v>1944</v>
      </c>
      <c r="B77" s="34"/>
      <c r="C77" s="6"/>
      <c r="D77" s="45"/>
    </row>
    <row r="78" spans="1:4" x14ac:dyDescent="0.35">
      <c r="A78">
        <v>1945</v>
      </c>
      <c r="B78" s="34"/>
      <c r="C78" s="6"/>
      <c r="D78" s="45"/>
    </row>
    <row r="79" spans="1:4" x14ac:dyDescent="0.35">
      <c r="A79">
        <v>1946</v>
      </c>
      <c r="B79" s="34"/>
      <c r="C79" s="6"/>
      <c r="D79" s="45"/>
    </row>
    <row r="80" spans="1:4" x14ac:dyDescent="0.35">
      <c r="A80">
        <v>1947</v>
      </c>
      <c r="B80" s="34"/>
      <c r="C80" s="6"/>
      <c r="D80" s="45"/>
    </row>
    <row r="81" spans="1:4" x14ac:dyDescent="0.35">
      <c r="A81">
        <v>1948</v>
      </c>
      <c r="B81" s="23">
        <v>2500</v>
      </c>
      <c r="C81" s="23">
        <v>39463</v>
      </c>
      <c r="D81" s="21">
        <f t="shared" si="1"/>
        <v>6.3350480196639886E-2</v>
      </c>
    </row>
    <row r="82" spans="1:4" x14ac:dyDescent="0.35">
      <c r="A82">
        <v>1949</v>
      </c>
      <c r="B82" s="23">
        <v>3126</v>
      </c>
      <c r="C82" s="23">
        <v>37794</v>
      </c>
      <c r="D82" s="21">
        <f t="shared" si="1"/>
        <v>8.2711541514526116E-2</v>
      </c>
    </row>
    <row r="83" spans="1:4" x14ac:dyDescent="0.35">
      <c r="A83">
        <v>1950</v>
      </c>
      <c r="B83" s="23">
        <v>6981</v>
      </c>
      <c r="C83" s="23">
        <v>37824</v>
      </c>
      <c r="D83" s="21">
        <f t="shared" si="1"/>
        <v>0.18456535532994925</v>
      </c>
    </row>
    <row r="84" spans="1:4" x14ac:dyDescent="0.35">
      <c r="A84">
        <v>1951</v>
      </c>
      <c r="B84" s="23">
        <v>8830</v>
      </c>
      <c r="C84" s="23">
        <v>74269</v>
      </c>
      <c r="D84" s="21">
        <f t="shared" si="1"/>
        <v>0.11889213534583742</v>
      </c>
    </row>
    <row r="85" spans="1:4" x14ac:dyDescent="0.35">
      <c r="A85">
        <v>1952</v>
      </c>
      <c r="B85" s="23">
        <v>15000</v>
      </c>
      <c r="C85" s="23">
        <v>98755</v>
      </c>
      <c r="D85" s="21">
        <f t="shared" si="1"/>
        <v>0.15189104349146879</v>
      </c>
    </row>
    <row r="86" spans="1:4" x14ac:dyDescent="0.35">
      <c r="A86">
        <v>1953</v>
      </c>
      <c r="B86" s="23">
        <v>11357</v>
      </c>
      <c r="C86" s="23">
        <v>87964</v>
      </c>
      <c r="D86" s="21">
        <f t="shared" si="1"/>
        <v>0.12910963576008366</v>
      </c>
    </row>
    <row r="87" spans="1:4" x14ac:dyDescent="0.35">
      <c r="A87">
        <v>1954</v>
      </c>
      <c r="B87" s="23">
        <v>10609</v>
      </c>
      <c r="C87" s="23">
        <v>89251</v>
      </c>
      <c r="D87" s="21">
        <f t="shared" si="1"/>
        <v>0.1188670154956247</v>
      </c>
    </row>
    <row r="88" spans="1:4" x14ac:dyDescent="0.35">
      <c r="A88">
        <v>1955</v>
      </c>
      <c r="B88" s="23">
        <v>11179</v>
      </c>
      <c r="C88" s="23">
        <v>112264</v>
      </c>
      <c r="D88" s="21">
        <f t="shared" si="1"/>
        <v>9.9577780944915553E-2</v>
      </c>
    </row>
    <row r="89" spans="1:4" x14ac:dyDescent="0.35">
      <c r="A89">
        <v>1956</v>
      </c>
      <c r="B89" s="23">
        <v>16012</v>
      </c>
      <c r="C89" s="23">
        <v>153023</v>
      </c>
      <c r="D89" s="21">
        <f t="shared" si="1"/>
        <v>0.10463786489612673</v>
      </c>
    </row>
    <row r="90" spans="1:4" x14ac:dyDescent="0.35">
      <c r="A90">
        <v>1957</v>
      </c>
      <c r="B90" s="23">
        <v>20488</v>
      </c>
      <c r="C90" s="23">
        <v>154016</v>
      </c>
      <c r="D90" s="21">
        <f t="shared" si="1"/>
        <v>0.13302514024516934</v>
      </c>
    </row>
    <row r="91" spans="1:4" x14ac:dyDescent="0.35">
      <c r="A91">
        <v>1958</v>
      </c>
      <c r="B91" s="23">
        <v>32982</v>
      </c>
      <c r="C91" s="23">
        <v>251607</v>
      </c>
      <c r="D91" s="21">
        <f t="shared" si="1"/>
        <v>0.13108538315706639</v>
      </c>
    </row>
    <row r="92" spans="1:4" x14ac:dyDescent="0.35">
      <c r="A92">
        <v>1959</v>
      </c>
      <c r="B92" s="23">
        <v>36917</v>
      </c>
      <c r="C92" s="23">
        <v>274406</v>
      </c>
      <c r="D92" s="21">
        <f t="shared" si="1"/>
        <v>0.13453423030108672</v>
      </c>
    </row>
    <row r="93" spans="1:4" x14ac:dyDescent="0.35">
      <c r="A93">
        <v>1960</v>
      </c>
      <c r="B93" s="23">
        <v>45000</v>
      </c>
      <c r="C93" s="23">
        <v>377612</v>
      </c>
      <c r="D93" s="21">
        <f t="shared" si="1"/>
        <v>0.1191699416332108</v>
      </c>
    </row>
    <row r="94" spans="1:4" x14ac:dyDescent="0.35">
      <c r="A94">
        <v>1961</v>
      </c>
      <c r="B94" s="23">
        <v>55000</v>
      </c>
      <c r="C94" s="23">
        <v>596081</v>
      </c>
      <c r="D94" s="21">
        <f t="shared" si="1"/>
        <v>9.2269339234097386E-2</v>
      </c>
    </row>
    <row r="95" spans="1:4" x14ac:dyDescent="0.35">
      <c r="A95">
        <v>1962</v>
      </c>
      <c r="B95" s="23">
        <v>83000</v>
      </c>
      <c r="C95" s="23">
        <v>1883610</v>
      </c>
      <c r="D95" s="21">
        <f t="shared" si="1"/>
        <v>4.4064323294100156E-2</v>
      </c>
    </row>
    <row r="96" spans="1:4" x14ac:dyDescent="0.35">
      <c r="A96">
        <v>1963</v>
      </c>
      <c r="B96" s="23">
        <v>228000</v>
      </c>
      <c r="C96" s="23">
        <v>3687246</v>
      </c>
      <c r="D96" s="21">
        <f t="shared" si="1"/>
        <v>6.1834767737221762E-2</v>
      </c>
    </row>
    <row r="97" spans="1:4" x14ac:dyDescent="0.35">
      <c r="A97">
        <v>1964</v>
      </c>
      <c r="B97" s="23">
        <v>508000</v>
      </c>
      <c r="C97" s="23">
        <v>10001881</v>
      </c>
      <c r="D97" s="21">
        <f t="shared" si="1"/>
        <v>5.0790446317047766E-2</v>
      </c>
    </row>
    <row r="98" spans="1:4" x14ac:dyDescent="0.35">
      <c r="A98">
        <v>1965</v>
      </c>
      <c r="B98" s="23">
        <v>1330000</v>
      </c>
      <c r="C98" s="15">
        <v>28342452</v>
      </c>
      <c r="D98" s="21">
        <f t="shared" si="1"/>
        <v>4.6926074003759449E-2</v>
      </c>
    </row>
    <row r="99" spans="1:4" x14ac:dyDescent="0.35">
      <c r="A99">
        <v>1966</v>
      </c>
      <c r="B99" s="23">
        <v>27800</v>
      </c>
      <c r="C99" s="23">
        <v>373371</v>
      </c>
      <c r="D99" s="21">
        <f t="shared" si="1"/>
        <v>7.4456773557667846E-2</v>
      </c>
    </row>
    <row r="100" spans="1:4" x14ac:dyDescent="0.35">
      <c r="A100">
        <v>1967</v>
      </c>
      <c r="B100" s="23">
        <v>62500</v>
      </c>
      <c r="C100" s="23">
        <v>942131</v>
      </c>
      <c r="D100" s="21">
        <f t="shared" si="1"/>
        <v>6.6338969846019294E-2</v>
      </c>
    </row>
    <row r="101" spans="1:4" x14ac:dyDescent="0.35">
      <c r="A101">
        <v>1968</v>
      </c>
      <c r="B101" s="23">
        <v>156000</v>
      </c>
      <c r="C101" s="23">
        <v>2768550</v>
      </c>
      <c r="D101" s="21">
        <f t="shared" si="1"/>
        <v>5.6347185349731807E-2</v>
      </c>
    </row>
    <row r="102" spans="1:4" x14ac:dyDescent="0.35">
      <c r="A102">
        <v>1969</v>
      </c>
      <c r="B102" s="23">
        <v>199000</v>
      </c>
      <c r="C102" s="23">
        <v>2787776</v>
      </c>
      <c r="D102" s="21">
        <f t="shared" si="1"/>
        <v>7.1383066645239787E-2</v>
      </c>
    </row>
    <row r="103" spans="1:4" x14ac:dyDescent="0.35">
      <c r="A103">
        <v>1970</v>
      </c>
      <c r="B103" s="23">
        <v>293000</v>
      </c>
      <c r="C103" s="23">
        <v>3509355</v>
      </c>
      <c r="D103" s="21">
        <f t="shared" si="1"/>
        <v>8.3491125862159857E-2</v>
      </c>
    </row>
    <row r="104" spans="1:4" x14ac:dyDescent="0.35">
      <c r="A104">
        <v>1971</v>
      </c>
      <c r="B104" s="23">
        <v>341000</v>
      </c>
      <c r="C104" s="23">
        <v>4219887</v>
      </c>
      <c r="D104" s="21">
        <f t="shared" si="1"/>
        <v>8.0807851015915824E-2</v>
      </c>
    </row>
    <row r="105" spans="1:4" x14ac:dyDescent="0.35">
      <c r="A105">
        <v>1972</v>
      </c>
      <c r="B105" s="23">
        <v>414000</v>
      </c>
      <c r="C105" s="23">
        <v>5643896</v>
      </c>
      <c r="D105" s="21">
        <f t="shared" si="1"/>
        <v>7.3353584119905821E-2</v>
      </c>
    </row>
    <row r="106" spans="1:4" x14ac:dyDescent="0.35">
      <c r="A106">
        <v>1973</v>
      </c>
      <c r="B106" s="23">
        <v>716000</v>
      </c>
      <c r="C106" s="23">
        <v>7641271</v>
      </c>
      <c r="D106" s="21">
        <f t="shared" si="1"/>
        <v>9.3701689156162629E-2</v>
      </c>
    </row>
    <row r="107" spans="1:4" x14ac:dyDescent="0.35">
      <c r="A107">
        <v>1974</v>
      </c>
      <c r="B107" s="23">
        <v>841000</v>
      </c>
      <c r="C107" s="23">
        <v>10620406</v>
      </c>
      <c r="D107" s="21">
        <f t="shared" si="1"/>
        <v>7.9187179849809886E-2</v>
      </c>
    </row>
    <row r="108" spans="1:4" x14ac:dyDescent="0.35">
      <c r="A108">
        <v>1975</v>
      </c>
      <c r="B108" s="23">
        <v>1253700</v>
      </c>
      <c r="C108" s="23">
        <v>13414212</v>
      </c>
      <c r="D108" s="21">
        <f t="shared" si="1"/>
        <v>9.3460577483045593E-2</v>
      </c>
    </row>
    <row r="109" spans="1:4" x14ac:dyDescent="0.35">
      <c r="A109">
        <v>1976</v>
      </c>
      <c r="B109" s="23">
        <v>1590500</v>
      </c>
      <c r="C109" s="23">
        <v>16763286</v>
      </c>
      <c r="D109" s="21">
        <f t="shared" si="1"/>
        <v>9.4879965658284424E-2</v>
      </c>
    </row>
    <row r="110" spans="1:4" x14ac:dyDescent="0.35">
      <c r="A110">
        <v>1977</v>
      </c>
      <c r="B110" s="23">
        <v>2077300</v>
      </c>
      <c r="C110" s="23">
        <v>21442046</v>
      </c>
      <c r="D110" s="21">
        <f t="shared" si="1"/>
        <v>9.6879747389778004E-2</v>
      </c>
    </row>
    <row r="111" spans="1:4" x14ac:dyDescent="0.35">
      <c r="A111">
        <v>1978</v>
      </c>
      <c r="B111" s="23">
        <v>2658900</v>
      </c>
      <c r="C111" s="23">
        <v>26330892</v>
      </c>
      <c r="D111" s="21">
        <f t="shared" si="1"/>
        <v>0.1009802478396858</v>
      </c>
    </row>
    <row r="112" spans="1:4" x14ac:dyDescent="0.35">
      <c r="A112">
        <v>1979</v>
      </c>
      <c r="B112" s="23">
        <v>3733400</v>
      </c>
      <c r="C112" s="23">
        <v>35729127</v>
      </c>
      <c r="D112" s="21">
        <f t="shared" si="1"/>
        <v>0.10449177781477841</v>
      </c>
    </row>
    <row r="113" spans="1:4" x14ac:dyDescent="0.35">
      <c r="A113">
        <v>1980</v>
      </c>
      <c r="B113" s="23">
        <v>4688200</v>
      </c>
      <c r="C113" s="23">
        <v>46505194</v>
      </c>
      <c r="D113" s="21">
        <f t="shared" si="1"/>
        <v>0.1008102449803779</v>
      </c>
    </row>
    <row r="114" spans="1:4" x14ac:dyDescent="0.35">
      <c r="A114">
        <v>1981</v>
      </c>
      <c r="B114" s="23">
        <v>5787900</v>
      </c>
      <c r="C114" s="23">
        <v>51099746</v>
      </c>
      <c r="D114" s="21">
        <f t="shared" si="1"/>
        <v>0.11326670782277469</v>
      </c>
    </row>
    <row r="115" spans="1:4" x14ac:dyDescent="0.35">
      <c r="A115">
        <v>1982</v>
      </c>
      <c r="B115" s="23">
        <v>6831700</v>
      </c>
      <c r="C115" s="23">
        <v>55752585</v>
      </c>
      <c r="D115" s="21">
        <f t="shared" si="1"/>
        <v>0.12253602232075876</v>
      </c>
    </row>
    <row r="116" spans="1:4" x14ac:dyDescent="0.35">
      <c r="A116">
        <v>1983</v>
      </c>
      <c r="B116" s="23">
        <v>8077000</v>
      </c>
      <c r="C116" s="23">
        <v>68669615</v>
      </c>
      <c r="D116" s="21">
        <f t="shared" si="1"/>
        <v>0.11762116330490567</v>
      </c>
    </row>
    <row r="117" spans="1:4" x14ac:dyDescent="0.35">
      <c r="A117">
        <v>1984</v>
      </c>
      <c r="B117" s="23">
        <v>9121500</v>
      </c>
      <c r="C117" s="23">
        <v>82759365</v>
      </c>
      <c r="D117" s="21">
        <f t="shared" si="1"/>
        <v>0.11021713373465347</v>
      </c>
    </row>
    <row r="118" spans="1:4" x14ac:dyDescent="0.35">
      <c r="A118">
        <v>1985</v>
      </c>
      <c r="B118" s="23">
        <v>10893100</v>
      </c>
      <c r="C118" s="23">
        <v>94806681</v>
      </c>
      <c r="D118" s="21">
        <f t="shared" si="1"/>
        <v>0.11489802074180827</v>
      </c>
    </row>
    <row r="119" spans="1:4" x14ac:dyDescent="0.35">
      <c r="A119">
        <v>1986</v>
      </c>
      <c r="B119" s="23">
        <v>11328700</v>
      </c>
      <c r="C119" s="23">
        <v>104568561</v>
      </c>
      <c r="D119" s="21">
        <f t="shared" si="1"/>
        <v>0.10833753368758704</v>
      </c>
    </row>
    <row r="120" spans="1:4" x14ac:dyDescent="0.35">
      <c r="A120">
        <v>1987</v>
      </c>
      <c r="B120" s="23">
        <v>11763500</v>
      </c>
      <c r="C120" s="23">
        <v>125205493</v>
      </c>
      <c r="D120" s="21">
        <f t="shared" si="1"/>
        <v>9.3953545632378926E-2</v>
      </c>
    </row>
    <row r="121" spans="1:4" x14ac:dyDescent="0.35">
      <c r="A121">
        <v>1988</v>
      </c>
      <c r="B121" s="23">
        <v>12755800</v>
      </c>
      <c r="C121" s="23">
        <v>148725584</v>
      </c>
      <c r="D121" s="21">
        <f t="shared" si="1"/>
        <v>8.5767355265520429E-2</v>
      </c>
    </row>
    <row r="122" spans="1:4" x14ac:dyDescent="0.35">
      <c r="A122">
        <v>1989</v>
      </c>
      <c r="B122" s="23">
        <v>15697600</v>
      </c>
      <c r="C122" s="23">
        <v>177508701</v>
      </c>
      <c r="D122" s="21">
        <f t="shared" si="1"/>
        <v>8.8432848145286125E-2</v>
      </c>
    </row>
    <row r="123" spans="1:4" x14ac:dyDescent="0.35">
      <c r="A123">
        <v>1990</v>
      </c>
      <c r="B123" s="23">
        <v>18649100</v>
      </c>
      <c r="C123" s="23">
        <v>202916307</v>
      </c>
      <c r="D123" s="21">
        <f t="shared" si="1"/>
        <v>9.1905378506617508E-2</v>
      </c>
    </row>
    <row r="124" spans="1:4" x14ac:dyDescent="0.35">
      <c r="A124">
        <v>1991</v>
      </c>
      <c r="B124" s="23">
        <v>20784600</v>
      </c>
      <c r="C124" s="23">
        <v>251917486</v>
      </c>
      <c r="D124" s="21">
        <f t="shared" si="1"/>
        <v>8.2505586769788586E-2</v>
      </c>
    </row>
    <row r="125" spans="1:4" x14ac:dyDescent="0.35">
      <c r="A125">
        <v>1992</v>
      </c>
      <c r="B125" s="23">
        <v>24731300</v>
      </c>
      <c r="C125" s="23">
        <v>310422649</v>
      </c>
      <c r="D125" s="21">
        <f t="shared" si="1"/>
        <v>7.9669766621958057E-2</v>
      </c>
    </row>
    <row r="126" spans="1:4" x14ac:dyDescent="0.35">
      <c r="A126">
        <v>1993</v>
      </c>
      <c r="B126" s="23">
        <v>29756700</v>
      </c>
      <c r="C126" s="23">
        <v>378065659</v>
      </c>
      <c r="D126" s="21">
        <f t="shared" si="1"/>
        <v>7.8707756950757587E-2</v>
      </c>
    </row>
    <row r="127" spans="1:4" x14ac:dyDescent="0.35">
      <c r="A127">
        <v>1994</v>
      </c>
      <c r="B127" s="23">
        <v>31014000</v>
      </c>
      <c r="C127" s="23">
        <v>449212904</v>
      </c>
      <c r="D127" s="21">
        <f t="shared" si="1"/>
        <v>6.9040759345595296E-2</v>
      </c>
    </row>
    <row r="128" spans="1:4" x14ac:dyDescent="0.35">
      <c r="A128">
        <v>1995</v>
      </c>
      <c r="B128" s="23">
        <v>35584200</v>
      </c>
      <c r="C128" s="23">
        <v>524083709</v>
      </c>
      <c r="D128" s="21">
        <f t="shared" si="1"/>
        <v>6.7897931931328162E-2</v>
      </c>
    </row>
    <row r="129" spans="1:4" x14ac:dyDescent="0.35">
      <c r="A129">
        <v>1996</v>
      </c>
      <c r="B129" s="23">
        <v>40299200</v>
      </c>
      <c r="C129" s="23">
        <v>622701365</v>
      </c>
      <c r="D129" s="21">
        <f t="shared" si="1"/>
        <v>6.4716736248040821E-2</v>
      </c>
    </row>
    <row r="130" spans="1:4" x14ac:dyDescent="0.35">
      <c r="A130">
        <v>1997</v>
      </c>
      <c r="B130" s="23">
        <v>42952000</v>
      </c>
      <c r="C130" s="23">
        <v>728034000</v>
      </c>
      <c r="D130" s="21">
        <f t="shared" si="1"/>
        <v>5.8997244634179172E-2</v>
      </c>
    </row>
    <row r="131" spans="1:4" x14ac:dyDescent="0.35">
      <c r="A131">
        <v>1998</v>
      </c>
      <c r="B131" s="23">
        <v>54415900</v>
      </c>
      <c r="C131" s="23">
        <v>1032426000</v>
      </c>
      <c r="D131" s="21">
        <f t="shared" si="1"/>
        <v>5.2706828382857465E-2</v>
      </c>
    </row>
    <row r="132" spans="1:4" x14ac:dyDescent="0.35">
      <c r="A132">
        <v>1999</v>
      </c>
      <c r="B132" s="23">
        <v>72631300</v>
      </c>
      <c r="C132" s="23">
        <v>1213584200</v>
      </c>
      <c r="D132" s="21">
        <f t="shared" si="1"/>
        <v>5.9848587349769389E-2</v>
      </c>
    </row>
    <row r="133" spans="1:4" x14ac:dyDescent="0.35">
      <c r="A133">
        <v>2000</v>
      </c>
      <c r="B133" s="23">
        <v>90779700</v>
      </c>
      <c r="C133" s="23">
        <v>1369631600</v>
      </c>
      <c r="D133" s="21">
        <f t="shared" ref="D133:D149" si="2">B133/C133</f>
        <v>6.6280377876795485E-2</v>
      </c>
    </row>
    <row r="134" spans="1:4" x14ac:dyDescent="0.35">
      <c r="A134">
        <v>2001</v>
      </c>
      <c r="B134" s="23">
        <v>113416100</v>
      </c>
      <c r="C134" s="23">
        <v>1613114700</v>
      </c>
      <c r="D134" s="21">
        <f t="shared" si="2"/>
        <v>7.0308763536777633E-2</v>
      </c>
    </row>
    <row r="135" spans="1:4" x14ac:dyDescent="0.35">
      <c r="A135">
        <v>2002</v>
      </c>
      <c r="B135" s="23">
        <v>132218800</v>
      </c>
      <c r="C135" s="23">
        <v>1832848900</v>
      </c>
      <c r="D135" s="21">
        <f t="shared" si="2"/>
        <v>7.2138407044901515E-2</v>
      </c>
    </row>
    <row r="136" spans="1:4" x14ac:dyDescent="0.35">
      <c r="A136">
        <v>2003</v>
      </c>
      <c r="B136" s="23">
        <v>163701400</v>
      </c>
      <c r="C136" s="23">
        <v>2076347869</v>
      </c>
      <c r="D136" s="21">
        <f t="shared" si="2"/>
        <v>7.8841027769995506E-2</v>
      </c>
    </row>
    <row r="137" spans="1:4" x14ac:dyDescent="0.35">
      <c r="A137">
        <v>2004</v>
      </c>
      <c r="B137" s="23">
        <v>191055700</v>
      </c>
      <c r="C137" s="23">
        <v>2346588393</v>
      </c>
      <c r="D137" s="21">
        <f t="shared" si="2"/>
        <v>8.141849698478415E-2</v>
      </c>
    </row>
    <row r="138" spans="1:4" x14ac:dyDescent="0.35">
      <c r="A138">
        <v>2005</v>
      </c>
      <c r="B138" s="23">
        <v>224980600</v>
      </c>
      <c r="C138" s="23">
        <v>2781469573</v>
      </c>
      <c r="D138" s="21">
        <f t="shared" si="2"/>
        <v>8.0885515406642919E-2</v>
      </c>
    </row>
    <row r="139" spans="1:4" x14ac:dyDescent="0.35">
      <c r="A139">
        <v>2006</v>
      </c>
      <c r="B139" s="23">
        <v>288079870</v>
      </c>
      <c r="C139" s="23">
        <v>3367250288</v>
      </c>
      <c r="D139" s="21">
        <f t="shared" si="2"/>
        <v>8.5553447282086914E-2</v>
      </c>
    </row>
    <row r="140" spans="1:4" x14ac:dyDescent="0.35">
      <c r="A140">
        <v>2007</v>
      </c>
      <c r="B140" s="23">
        <v>329760103</v>
      </c>
      <c r="C140" s="23">
        <v>3985593494</v>
      </c>
      <c r="D140" s="21">
        <f t="shared" si="2"/>
        <v>8.2738017185251853E-2</v>
      </c>
    </row>
    <row r="141" spans="1:4" x14ac:dyDescent="0.35">
      <c r="A141">
        <v>2008</v>
      </c>
      <c r="B141" s="23">
        <v>416866669</v>
      </c>
      <c r="C141" s="23">
        <v>4839757550</v>
      </c>
      <c r="D141" s="21">
        <f t="shared" si="2"/>
        <v>8.6133791764010995E-2</v>
      </c>
    </row>
    <row r="142" spans="1:4" x14ac:dyDescent="0.35">
      <c r="A142">
        <v>2009</v>
      </c>
      <c r="B142" s="23">
        <v>537588828</v>
      </c>
      <c r="C142" s="23">
        <v>5730258532</v>
      </c>
      <c r="D142" s="21">
        <f t="shared" si="2"/>
        <v>9.3815806913055355E-2</v>
      </c>
    </row>
    <row r="143" spans="1:4" x14ac:dyDescent="0.35">
      <c r="A143">
        <v>2010</v>
      </c>
      <c r="B143" s="23">
        <v>618177990</v>
      </c>
      <c r="C143" s="23">
        <v>6735038500</v>
      </c>
      <c r="D143" s="21">
        <f t="shared" si="2"/>
        <v>9.1785368413261487E-2</v>
      </c>
    </row>
    <row r="144" spans="1:4" x14ac:dyDescent="0.35">
      <c r="A144">
        <v>2011</v>
      </c>
      <c r="B144" s="23">
        <v>709450770</v>
      </c>
      <c r="C144" s="23">
        <v>7695781400</v>
      </c>
      <c r="D144" s="21">
        <f t="shared" si="2"/>
        <v>9.2186970123657619E-2</v>
      </c>
    </row>
    <row r="145" spans="1:4" x14ac:dyDescent="0.35">
      <c r="A145">
        <v>2012</v>
      </c>
      <c r="B145" s="23">
        <v>796848280</v>
      </c>
      <c r="C145" s="23">
        <v>8440247580</v>
      </c>
      <c r="D145" s="21">
        <f t="shared" si="2"/>
        <v>9.4410533867301555E-2</v>
      </c>
    </row>
    <row r="146" spans="1:4" x14ac:dyDescent="0.35">
      <c r="A146">
        <v>2013</v>
      </c>
      <c r="B146" s="23">
        <v>908574300</v>
      </c>
      <c r="C146" s="23">
        <v>9309651660</v>
      </c>
      <c r="D146" s="21">
        <f t="shared" si="2"/>
        <v>9.7594876068649819E-2</v>
      </c>
    </row>
    <row r="147" spans="1:4" x14ac:dyDescent="0.35">
      <c r="A147">
        <v>2014</v>
      </c>
      <c r="B147" s="23">
        <v>996197440</v>
      </c>
      <c r="C147" s="23">
        <v>10393474190</v>
      </c>
      <c r="D147" s="21">
        <f t="shared" si="2"/>
        <v>9.5848358478484857E-2</v>
      </c>
    </row>
    <row r="148" spans="1:4" x14ac:dyDescent="0.35">
      <c r="A148">
        <v>2015</v>
      </c>
      <c r="B148" s="23">
        <v>1123749870</v>
      </c>
      <c r="C148" s="23">
        <v>11571755360</v>
      </c>
      <c r="D148" s="21">
        <f t="shared" si="2"/>
        <v>9.7111443773211598E-2</v>
      </c>
    </row>
    <row r="149" spans="1:4" x14ac:dyDescent="0.35">
      <c r="A149">
        <v>2016</v>
      </c>
      <c r="B149" s="23">
        <v>1181613130</v>
      </c>
      <c r="C149" s="23">
        <v>12487174940</v>
      </c>
      <c r="D149" s="21">
        <f t="shared" si="2"/>
        <v>9.4626137271045546E-2</v>
      </c>
    </row>
    <row r="151" spans="1:4" x14ac:dyDescent="0.35">
      <c r="C151" t="s">
        <v>83</v>
      </c>
      <c r="D151" s="46">
        <f>AVERAGE(D4:D149)</f>
        <v>7.5406649432002329E-2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AB49-60C9-40C4-83D0-1EE4459F785E}">
  <sheetPr>
    <tabColor rgb="FFFF0000"/>
  </sheetPr>
  <dimension ref="A1:F16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9.6328125" bestFit="1" customWidth="1"/>
    <col min="2" max="2" width="22.08984375" bestFit="1" customWidth="1"/>
    <col min="3" max="3" width="29.6328125" bestFit="1" customWidth="1"/>
    <col min="4" max="4" width="27.90625" bestFit="1" customWidth="1"/>
    <col min="5" max="5" width="20.1796875" bestFit="1" customWidth="1"/>
  </cols>
  <sheetData>
    <row r="1" spans="1:5" x14ac:dyDescent="0.35">
      <c r="A1" t="s">
        <v>3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35">
      <c r="A2">
        <v>1871</v>
      </c>
      <c r="B2">
        <v>1.233806448929009E-3</v>
      </c>
      <c r="C2">
        <v>-1.8014769015491261E-2</v>
      </c>
      <c r="D2">
        <v>7.1830337276095335E-3</v>
      </c>
      <c r="E2">
        <v>3.8607115821347467E-2</v>
      </c>
    </row>
    <row r="3" spans="1:5" x14ac:dyDescent="0.35">
      <c r="A3">
        <v>1872</v>
      </c>
      <c r="B3">
        <v>2.3157646675230126E-2</v>
      </c>
      <c r="C3">
        <v>5.0673955062620735E-2</v>
      </c>
      <c r="D3">
        <v>-0.21247384244709089</v>
      </c>
      <c r="E3">
        <v>2.5974025974025976E-2</v>
      </c>
    </row>
    <row r="4" spans="1:5" x14ac:dyDescent="0.35">
      <c r="A4">
        <v>1873</v>
      </c>
      <c r="B4">
        <v>-2.0694591242833127E-2</v>
      </c>
      <c r="C4">
        <v>-1.0074931060756853E-2</v>
      </c>
      <c r="D4">
        <v>-3.5053812320722244E-2</v>
      </c>
      <c r="E4">
        <v>1.0183299389002037E-2</v>
      </c>
    </row>
    <row r="5" spans="1:5" x14ac:dyDescent="0.35">
      <c r="A5">
        <v>1874</v>
      </c>
      <c r="B5">
        <v>-1.3622501681295418E-2</v>
      </c>
      <c r="C5">
        <v>-3.6791460042027602E-2</v>
      </c>
      <c r="D5">
        <v>0.35417016941115431</v>
      </c>
      <c r="E5">
        <v>2.4811218985976269E-2</v>
      </c>
    </row>
    <row r="6" spans="1:5" x14ac:dyDescent="0.35">
      <c r="A6">
        <v>1875</v>
      </c>
      <c r="B6">
        <v>3.6723832954693947E-2</v>
      </c>
      <c r="C6">
        <v>4.5178280569573737E-2</v>
      </c>
      <c r="D6">
        <v>0.42653540048285477</v>
      </c>
      <c r="E6">
        <v>5.9737156511350056E-4</v>
      </c>
    </row>
    <row r="7" spans="1:5" x14ac:dyDescent="0.35">
      <c r="A7">
        <v>1876</v>
      </c>
      <c r="B7">
        <v>-6.0277457975175253E-3</v>
      </c>
      <c r="C7">
        <v>-2.6360897640458347E-2</v>
      </c>
      <c r="D7">
        <v>-2.3790202137357497E-2</v>
      </c>
      <c r="E7">
        <v>1.4671361502347418E-2</v>
      </c>
    </row>
    <row r="8" spans="1:5" x14ac:dyDescent="0.35">
      <c r="A8">
        <v>1877</v>
      </c>
      <c r="B8">
        <v>1.3213405458391669E-2</v>
      </c>
      <c r="C8">
        <v>-5.8322276958859831E-3</v>
      </c>
      <c r="D8">
        <v>6.5202260072995788E-2</v>
      </c>
      <c r="E8">
        <v>2.9902242668200116E-2</v>
      </c>
    </row>
    <row r="9" spans="1:5" x14ac:dyDescent="0.35">
      <c r="A9">
        <v>1878</v>
      </c>
      <c r="B9">
        <v>3.05546683219724E-2</v>
      </c>
      <c r="C9">
        <v>5.5320360778547517E-2</v>
      </c>
      <c r="D9">
        <v>5.3429184534009355E-2</v>
      </c>
      <c r="E9">
        <v>1.9319227230910764E-2</v>
      </c>
    </row>
    <row r="10" spans="1:5" x14ac:dyDescent="0.35">
      <c r="A10">
        <v>1879</v>
      </c>
      <c r="B10">
        <v>-5.8038468198002846E-3</v>
      </c>
      <c r="C10">
        <v>7.180246697386039E-3</v>
      </c>
      <c r="D10">
        <v>5.9249754904544538E-2</v>
      </c>
      <c r="E10">
        <v>1.0188487009679063E-3</v>
      </c>
    </row>
    <row r="11" spans="1:5" x14ac:dyDescent="0.35">
      <c r="A11">
        <v>1880</v>
      </c>
      <c r="B11">
        <v>0.19216814663071435</v>
      </c>
      <c r="C11">
        <v>0.19654719959556388</v>
      </c>
      <c r="D11">
        <v>0.31151559861747424</v>
      </c>
      <c r="E11">
        <v>-3.4347399411187437E-3</v>
      </c>
    </row>
    <row r="12" spans="1:5" x14ac:dyDescent="0.35">
      <c r="A12">
        <v>1881</v>
      </c>
      <c r="B12">
        <v>5.2397391660260695E-2</v>
      </c>
      <c r="C12">
        <v>4.6885136846192665E-2</v>
      </c>
      <c r="D12">
        <v>-0.13181965248182737</v>
      </c>
      <c r="E12">
        <v>6.0728744939271256E-3</v>
      </c>
    </row>
    <row r="13" spans="1:5" x14ac:dyDescent="0.35">
      <c r="A13">
        <v>1882</v>
      </c>
      <c r="B13">
        <v>-3.9986731173922152E-2</v>
      </c>
      <c r="C13">
        <v>-4.7693004499619995E-2</v>
      </c>
      <c r="D13">
        <v>0.23815120639694776</v>
      </c>
      <c r="E13">
        <v>5.0632911392405064E-3</v>
      </c>
    </row>
    <row r="14" spans="1:5" x14ac:dyDescent="0.35">
      <c r="A14">
        <v>1883</v>
      </c>
      <c r="B14">
        <v>-2.3033647877626073E-2</v>
      </c>
      <c r="C14">
        <v>-4.5083196090564215E-2</v>
      </c>
      <c r="D14">
        <v>0.12676603517876339</v>
      </c>
      <c r="E14">
        <v>1.4484356894553883E-2</v>
      </c>
    </row>
    <row r="15" spans="1:5" x14ac:dyDescent="0.35">
      <c r="A15">
        <v>1884</v>
      </c>
      <c r="B15">
        <v>7.2997786083547567E-2</v>
      </c>
      <c r="C15">
        <v>6.4288630781531353E-2</v>
      </c>
      <c r="D15">
        <v>0.21162505447054958</v>
      </c>
      <c r="E15">
        <v>1.1147540983606558E-2</v>
      </c>
    </row>
    <row r="16" spans="1:5" x14ac:dyDescent="0.35">
      <c r="A16">
        <v>1885</v>
      </c>
      <c r="B16">
        <v>0</v>
      </c>
      <c r="C16">
        <v>-2.3285169903086711E-4</v>
      </c>
      <c r="D16">
        <v>-0.13541486368043776</v>
      </c>
      <c r="E16">
        <v>1.6689847009735744E-2</v>
      </c>
    </row>
    <row r="17" spans="1:5" x14ac:dyDescent="0.35">
      <c r="A17">
        <v>1886</v>
      </c>
      <c r="B17">
        <v>-1.7296744374268869E-2</v>
      </c>
      <c r="C17">
        <v>-2.6753149934892306E-2</v>
      </c>
      <c r="D17">
        <v>-2.2453081458799762E-2</v>
      </c>
      <c r="E17">
        <v>2.4122807017543858E-2</v>
      </c>
    </row>
    <row r="18" spans="1:5" x14ac:dyDescent="0.35">
      <c r="A18">
        <v>1887</v>
      </c>
      <c r="B18">
        <v>9.1785229022889325E-4</v>
      </c>
      <c r="C18">
        <v>-2.1815215987682102E-2</v>
      </c>
      <c r="D18">
        <v>0.27305516499476656</v>
      </c>
      <c r="E18">
        <v>3.0665669409124907E-2</v>
      </c>
    </row>
    <row r="19" spans="1:5" x14ac:dyDescent="0.35">
      <c r="A19">
        <v>1888</v>
      </c>
      <c r="B19">
        <v>-8.2911575839812457E-3</v>
      </c>
      <c r="C19">
        <v>-6.7500102666206985E-3</v>
      </c>
      <c r="D19">
        <v>2.4421344636318842E-2</v>
      </c>
      <c r="E19">
        <v>2.3610053313023609E-2</v>
      </c>
    </row>
    <row r="20" spans="1:5" x14ac:dyDescent="0.35">
      <c r="A20">
        <v>1889</v>
      </c>
      <c r="B20">
        <v>-1.0227890183256427E-2</v>
      </c>
      <c r="C20">
        <v>1.8154461508688158E-3</v>
      </c>
      <c r="D20">
        <v>-8.739576821982542E-2</v>
      </c>
      <c r="E20">
        <v>1.4671814671814672E-2</v>
      </c>
    </row>
    <row r="21" spans="1:5" x14ac:dyDescent="0.35">
      <c r="A21">
        <v>1890</v>
      </c>
      <c r="B21">
        <v>-3.8099846232269918E-2</v>
      </c>
      <c r="C21">
        <v>-1.6410675184330259E-2</v>
      </c>
      <c r="D21">
        <v>7.3121492062538707E-2</v>
      </c>
      <c r="E21">
        <v>-9.5518001469507719E-3</v>
      </c>
    </row>
    <row r="22" spans="1:5" x14ac:dyDescent="0.35">
      <c r="A22">
        <v>1891</v>
      </c>
      <c r="B22">
        <v>1.8278527172615355E-2</v>
      </c>
      <c r="C22">
        <v>2.368844910963297E-2</v>
      </c>
      <c r="D22">
        <v>5.1927141576992852E-3</v>
      </c>
      <c r="E22">
        <v>-5.8900523560209425E-3</v>
      </c>
    </row>
    <row r="23" spans="1:5" x14ac:dyDescent="0.35">
      <c r="A23">
        <v>1892</v>
      </c>
      <c r="B23">
        <v>3.004920924291099E-2</v>
      </c>
      <c r="C23">
        <v>4.9479639824723698E-2</v>
      </c>
      <c r="D23">
        <v>-0.22072318336196561</v>
      </c>
      <c r="E23">
        <v>-6.2929061784897022E-3</v>
      </c>
    </row>
    <row r="24" spans="1:5" x14ac:dyDescent="0.35">
      <c r="A24">
        <v>1893</v>
      </c>
      <c r="B24">
        <v>2.014720161429473E-2</v>
      </c>
      <c r="C24">
        <v>3.4965543105371921E-3</v>
      </c>
      <c r="D24">
        <v>0.16941138446063908</v>
      </c>
      <c r="E24">
        <v>6.0606060606060606E-4</v>
      </c>
    </row>
    <row r="25" spans="1:5" x14ac:dyDescent="0.35">
      <c r="A25">
        <v>1894</v>
      </c>
      <c r="B25">
        <v>2.716162828777513E-3</v>
      </c>
      <c r="C25">
        <v>-5.2398762522374298E-3</v>
      </c>
      <c r="D25">
        <v>0.15250708608439734</v>
      </c>
      <c r="E25">
        <v>-7.8585461689587421E-3</v>
      </c>
    </row>
    <row r="26" spans="1:5" x14ac:dyDescent="0.35">
      <c r="A26">
        <v>1895</v>
      </c>
      <c r="B26">
        <v>-8.1707218070503629E-3</v>
      </c>
      <c r="C26">
        <v>-1.2625865948657555E-2</v>
      </c>
      <c r="D26">
        <v>-0.11728190817121931</v>
      </c>
      <c r="E26">
        <v>-4.2674253200568994E-3</v>
      </c>
    </row>
    <row r="27" spans="1:5" x14ac:dyDescent="0.35">
      <c r="A27">
        <v>1896</v>
      </c>
      <c r="B27">
        <v>-4.5683039703794392E-3</v>
      </c>
      <c r="C27">
        <v>-3.7516828138425495E-2</v>
      </c>
      <c r="D27">
        <v>0.17214009888175852</v>
      </c>
      <c r="E27">
        <v>1.5064562410329985E-2</v>
      </c>
    </row>
    <row r="28" spans="1:5" x14ac:dyDescent="0.35">
      <c r="A28">
        <v>1897</v>
      </c>
      <c r="B28">
        <v>0</v>
      </c>
      <c r="C28">
        <v>5.1689840796886877E-2</v>
      </c>
      <c r="D28">
        <v>-0.19227056964257239</v>
      </c>
      <c r="E28">
        <v>-4.1004613018964632E-3</v>
      </c>
    </row>
    <row r="29" spans="1:5" x14ac:dyDescent="0.35">
      <c r="A29">
        <v>1898</v>
      </c>
      <c r="B29">
        <v>-7.3529743052587193E-3</v>
      </c>
      <c r="C29">
        <v>-3.6309925909643326E-2</v>
      </c>
      <c r="D29">
        <v>0.26214265984678375</v>
      </c>
      <c r="E29">
        <v>-4.9597024178549285E-3</v>
      </c>
    </row>
    <row r="30" spans="1:5" x14ac:dyDescent="0.35">
      <c r="A30">
        <v>1899</v>
      </c>
      <c r="B30">
        <v>3.8901332040184755E-2</v>
      </c>
      <c r="C30">
        <v>2.4843930659521618E-2</v>
      </c>
      <c r="D30">
        <v>2.4240311551084304E-2</v>
      </c>
      <c r="E30">
        <v>1.1990407673860911E-2</v>
      </c>
    </row>
    <row r="31" spans="1:5" x14ac:dyDescent="0.35">
      <c r="A31">
        <v>1900</v>
      </c>
      <c r="B31">
        <v>2.107189468210624E-2</v>
      </c>
      <c r="C31">
        <v>8.6197289253009401E-3</v>
      </c>
      <c r="D31">
        <v>0.12681141397995521</v>
      </c>
      <c r="E31">
        <v>1.8702513150204558E-2</v>
      </c>
    </row>
    <row r="32" spans="1:5" x14ac:dyDescent="0.35">
      <c r="A32">
        <v>1901</v>
      </c>
      <c r="B32">
        <v>-2.6409985649722856E-2</v>
      </c>
      <c r="C32">
        <v>2.8859677902985936E-2</v>
      </c>
      <c r="D32">
        <v>-0.18895813739732059</v>
      </c>
      <c r="E32">
        <v>-1.4646464646464647E-2</v>
      </c>
    </row>
    <row r="33" spans="1:5" x14ac:dyDescent="0.35">
      <c r="A33">
        <v>1902</v>
      </c>
      <c r="B33">
        <v>-3.0799535950950307E-2</v>
      </c>
      <c r="C33">
        <v>-9.1678361217208071E-2</v>
      </c>
      <c r="D33">
        <v>0.27549070897438721</v>
      </c>
      <c r="E33">
        <v>8.0598733448474374E-3</v>
      </c>
    </row>
    <row r="34" spans="1:5" x14ac:dyDescent="0.35">
      <c r="A34">
        <v>1903</v>
      </c>
      <c r="B34">
        <v>4.3211042794293775E-2</v>
      </c>
      <c r="C34">
        <v>5.6570575142665724E-2</v>
      </c>
      <c r="D34">
        <v>-0.20214405023727622</v>
      </c>
      <c r="E34">
        <v>1.8479408658922915E-2</v>
      </c>
    </row>
    <row r="35" spans="1:5" x14ac:dyDescent="0.35">
      <c r="A35">
        <v>1904</v>
      </c>
      <c r="B35">
        <v>2.6396847707728099E-3</v>
      </c>
      <c r="C35">
        <v>-2.0572746759637717E-2</v>
      </c>
      <c r="D35">
        <v>0.11378972461033676</v>
      </c>
      <c r="E35">
        <v>2.734375E-2</v>
      </c>
    </row>
    <row r="36" spans="1:5" x14ac:dyDescent="0.35">
      <c r="A36">
        <v>1905</v>
      </c>
      <c r="B36">
        <v>1.7559267022653202E-3</v>
      </c>
      <c r="C36">
        <v>-1.5174222532210457E-2</v>
      </c>
      <c r="D36">
        <v>2.1535649809788282E-2</v>
      </c>
      <c r="E36">
        <v>0.04</v>
      </c>
    </row>
    <row r="37" spans="1:5" x14ac:dyDescent="0.35">
      <c r="A37">
        <v>1906</v>
      </c>
      <c r="B37">
        <v>1.4802185805135259E-2</v>
      </c>
      <c r="C37">
        <v>4.5453317220414569E-2</v>
      </c>
      <c r="D37">
        <v>-0.11072508786693902</v>
      </c>
      <c r="E37">
        <v>2.855685874553799E-2</v>
      </c>
    </row>
    <row r="38" spans="1:5" x14ac:dyDescent="0.35">
      <c r="A38">
        <v>1907</v>
      </c>
      <c r="B38">
        <v>1.5437699384582615E-2</v>
      </c>
      <c r="C38">
        <v>1.7339855960607942E-2</v>
      </c>
      <c r="D38">
        <v>0.17391818430034434</v>
      </c>
      <c r="E38">
        <v>1.9087523277467412E-2</v>
      </c>
    </row>
    <row r="39" spans="1:5" x14ac:dyDescent="0.35">
      <c r="A39">
        <v>1908</v>
      </c>
      <c r="B39">
        <v>-1.2848142477849045E-2</v>
      </c>
      <c r="C39">
        <v>-2.8770745115576091E-3</v>
      </c>
      <c r="D39">
        <v>4.7997639733153186E-2</v>
      </c>
      <c r="E39">
        <v>6.6170388751033912E-3</v>
      </c>
    </row>
    <row r="40" spans="1:5" x14ac:dyDescent="0.35">
      <c r="A40">
        <v>1909</v>
      </c>
      <c r="B40">
        <v>3.805956182434489E-2</v>
      </c>
      <c r="C40">
        <v>3.3708658764707522E-2</v>
      </c>
      <c r="D40">
        <v>5.1227109470053378E-3</v>
      </c>
      <c r="E40">
        <v>1.102629346904156E-2</v>
      </c>
    </row>
    <row r="41" spans="1:5" x14ac:dyDescent="0.35">
      <c r="A41">
        <v>1910</v>
      </c>
      <c r="B41">
        <v>4.7801728782047803E-2</v>
      </c>
      <c r="C41">
        <v>6.3424733863851834E-2</v>
      </c>
      <c r="D41">
        <v>0.19899358666299971</v>
      </c>
      <c r="E41">
        <v>-1.6222479721900347E-2</v>
      </c>
    </row>
    <row r="42" spans="1:5" x14ac:dyDescent="0.35">
      <c r="A42">
        <v>1911</v>
      </c>
      <c r="B42">
        <v>3.4982191203097202E-2</v>
      </c>
      <c r="C42">
        <v>2.3870253900072136E-2</v>
      </c>
      <c r="D42">
        <v>8.304839964699795E-2</v>
      </c>
      <c r="E42">
        <v>-6.0790273556231003E-3</v>
      </c>
    </row>
    <row r="43" spans="1:5" x14ac:dyDescent="0.35">
      <c r="A43">
        <v>1912</v>
      </c>
      <c r="B43">
        <v>4.5731787019649417E-3</v>
      </c>
      <c r="C43">
        <v>-1.8821459914613037E-2</v>
      </c>
      <c r="D43">
        <v>0.12438173662266916</v>
      </c>
      <c r="E43">
        <v>3.3454987834549877E-3</v>
      </c>
    </row>
    <row r="44" spans="1:5" x14ac:dyDescent="0.35">
      <c r="A44">
        <v>1913</v>
      </c>
      <c r="B44">
        <v>3.4383058039600733E-2</v>
      </c>
      <c r="C44">
        <v>-4.7171527553526715E-3</v>
      </c>
      <c r="D44">
        <v>0.30049691248370358</v>
      </c>
      <c r="E44">
        <v>1.7331022530329288E-3</v>
      </c>
    </row>
    <row r="45" spans="1:5" x14ac:dyDescent="0.35">
      <c r="A45">
        <v>1914</v>
      </c>
      <c r="B45">
        <v>-1.1825710615526397E-2</v>
      </c>
      <c r="C45">
        <v>-3.1110781701568335E-2</v>
      </c>
      <c r="D45">
        <v>-3.3493757507754296E-3</v>
      </c>
      <c r="E45">
        <v>8.030933967876264E-3</v>
      </c>
    </row>
    <row r="46" spans="1:5" x14ac:dyDescent="0.35">
      <c r="A46">
        <v>1915</v>
      </c>
      <c r="B46">
        <v>2.9695641718161525E-3</v>
      </c>
      <c r="C46">
        <v>-2.1533461310417223E-2</v>
      </c>
      <c r="D46">
        <v>-0.18359062803050019</v>
      </c>
      <c r="E46">
        <v>5.1829268292682924E-2</v>
      </c>
    </row>
    <row r="47" spans="1:5" x14ac:dyDescent="0.35">
      <c r="A47">
        <v>1916</v>
      </c>
      <c r="B47">
        <v>-3.713335124660766E-3</v>
      </c>
      <c r="C47">
        <v>1.5605204126014627E-2</v>
      </c>
      <c r="D47">
        <v>4.1333630361044982E-2</v>
      </c>
      <c r="E47">
        <v>3.0341662417134114E-2</v>
      </c>
    </row>
    <row r="48" spans="1:5" x14ac:dyDescent="0.35">
      <c r="A48">
        <v>1917</v>
      </c>
      <c r="B48">
        <v>-8.2182009043858528E-3</v>
      </c>
      <c r="C48">
        <v>1.6834751069967346E-2</v>
      </c>
      <c r="D48">
        <v>-1.7183042161365236E-2</v>
      </c>
      <c r="E48">
        <v>1.2490992073024261E-2</v>
      </c>
    </row>
    <row r="49" spans="1:5" x14ac:dyDescent="0.35">
      <c r="A49">
        <v>1918</v>
      </c>
      <c r="B49">
        <v>1.8580987939932569E-2</v>
      </c>
      <c r="C49">
        <v>0.12248985080216013</v>
      </c>
      <c r="D49">
        <v>-0.2456848386309467</v>
      </c>
      <c r="E49">
        <v>-4.945164506480558E-2</v>
      </c>
    </row>
    <row r="50" spans="1:5" x14ac:dyDescent="0.35">
      <c r="A50">
        <v>1919</v>
      </c>
      <c r="B50">
        <v>7.7887901055818887E-2</v>
      </c>
      <c r="C50">
        <v>-0.16407006903230048</v>
      </c>
      <c r="D50">
        <v>0.32170902138002866</v>
      </c>
      <c r="E50">
        <v>0.11273991234698504</v>
      </c>
    </row>
    <row r="51" spans="1:5" x14ac:dyDescent="0.35">
      <c r="A51">
        <v>1920</v>
      </c>
      <c r="B51">
        <v>-4.1020697275780726E-2</v>
      </c>
      <c r="C51">
        <v>-9.095089114252275E-3</v>
      </c>
      <c r="D51">
        <v>0.39734473422437055</v>
      </c>
      <c r="E51">
        <v>2.0334291493665495E-2</v>
      </c>
    </row>
    <row r="52" spans="1:5" x14ac:dyDescent="0.35">
      <c r="A52">
        <v>1921</v>
      </c>
      <c r="B52">
        <v>-9.9858176432139345E-3</v>
      </c>
      <c r="C52">
        <v>4.5473410938486225E-2</v>
      </c>
      <c r="D52">
        <v>0.18280184264755928</v>
      </c>
      <c r="E52">
        <v>-7.1741898967029857E-2</v>
      </c>
    </row>
    <row r="53" spans="1:5" x14ac:dyDescent="0.35">
      <c r="A53">
        <v>1922</v>
      </c>
      <c r="B53">
        <v>1.5647545435214738E-2</v>
      </c>
      <c r="C53">
        <v>4.0555829426358159E-2</v>
      </c>
      <c r="D53">
        <v>-0.52747615196329711</v>
      </c>
      <c r="E53">
        <v>-3.8610038610038611E-3</v>
      </c>
    </row>
    <row r="54" spans="1:5" x14ac:dyDescent="0.35">
      <c r="A54">
        <v>1923</v>
      </c>
      <c r="B54">
        <v>7.7329032088488958E-3</v>
      </c>
      <c r="C54">
        <v>-2.511643196544E-2</v>
      </c>
      <c r="D54">
        <v>-7.095716530469165E-2</v>
      </c>
      <c r="E54">
        <v>4.1103397880891485E-2</v>
      </c>
    </row>
    <row r="55" spans="1:5" x14ac:dyDescent="0.35">
      <c r="A55">
        <v>1924</v>
      </c>
      <c r="B55">
        <v>3.9813082378175046E-2</v>
      </c>
      <c r="C55">
        <v>8.3951415818396491E-2</v>
      </c>
      <c r="D55">
        <v>-0.25130291366190693</v>
      </c>
      <c r="E55">
        <v>4.416931571022252E-2</v>
      </c>
    </row>
    <row r="56" spans="1:5" x14ac:dyDescent="0.35">
      <c r="A56">
        <v>1925</v>
      </c>
      <c r="B56">
        <v>7.3751591419242146E-3</v>
      </c>
      <c r="C56">
        <v>-3.260143665050208E-2</v>
      </c>
      <c r="D56">
        <v>0.14484141618913693</v>
      </c>
      <c r="E56">
        <v>6.2520952061682872E-2</v>
      </c>
    </row>
    <row r="57" spans="1:5" x14ac:dyDescent="0.35">
      <c r="A57">
        <v>1926</v>
      </c>
      <c r="B57">
        <v>4.4422718554624652E-2</v>
      </c>
      <c r="C57">
        <v>8.7074025712500003E-2</v>
      </c>
      <c r="D57">
        <v>0.14739101015005218</v>
      </c>
      <c r="E57">
        <v>2.2372372372372374E-2</v>
      </c>
    </row>
    <row r="58" spans="1:5" x14ac:dyDescent="0.35">
      <c r="A58">
        <v>1927</v>
      </c>
      <c r="B58">
        <v>4.9854560225218947E-2</v>
      </c>
      <c r="C58">
        <v>1.4632771929036004E-2</v>
      </c>
      <c r="D58">
        <v>0.22273025392740298</v>
      </c>
      <c r="E58">
        <v>2.038216560509554E-2</v>
      </c>
    </row>
    <row r="59" spans="1:5" x14ac:dyDescent="0.35">
      <c r="A59">
        <v>1928</v>
      </c>
      <c r="B59">
        <v>2.4025179586989687E-2</v>
      </c>
      <c r="C59">
        <v>-2.0360644715227139E-2</v>
      </c>
      <c r="D59">
        <v>0.28827683722523467</v>
      </c>
      <c r="E59">
        <v>2.3769100169779285E-3</v>
      </c>
    </row>
    <row r="60" spans="1:5" x14ac:dyDescent="0.35">
      <c r="A60">
        <v>1929</v>
      </c>
      <c r="B60">
        <v>1.0038466346857788E-2</v>
      </c>
      <c r="C60">
        <v>2.3333696727456221E-2</v>
      </c>
      <c r="D60">
        <v>0.11001014693188438</v>
      </c>
      <c r="E60">
        <v>-2.4040757841108103E-2</v>
      </c>
    </row>
    <row r="61" spans="1:5" x14ac:dyDescent="0.35">
      <c r="A61">
        <v>1930</v>
      </c>
      <c r="B61">
        <v>1.1743982559409005E-3</v>
      </c>
      <c r="C61">
        <v>4.9415125380795288E-2</v>
      </c>
      <c r="D61">
        <v>-0.29111665484644345</v>
      </c>
      <c r="E61">
        <v>-9.3918398768283295E-3</v>
      </c>
    </row>
    <row r="62" spans="1:5" x14ac:dyDescent="0.35">
      <c r="A62">
        <v>1931</v>
      </c>
      <c r="B62">
        <v>-8.3177506478907759E-2</v>
      </c>
      <c r="C62">
        <v>-9.6381200114544541E-2</v>
      </c>
      <c r="D62">
        <v>-0.12805623267984778</v>
      </c>
      <c r="E62">
        <v>-3.0326394243125162E-2</v>
      </c>
    </row>
    <row r="63" spans="1:5" x14ac:dyDescent="0.35">
      <c r="A63">
        <v>1932</v>
      </c>
      <c r="B63">
        <v>-5.7083386642553968E-2</v>
      </c>
      <c r="C63">
        <v>-8.2029599096404837E-3</v>
      </c>
      <c r="D63">
        <v>-0.44649700831475592</v>
      </c>
      <c r="E63">
        <v>-3.5952063914780293E-2</v>
      </c>
    </row>
    <row r="64" spans="1:5" x14ac:dyDescent="0.35">
      <c r="A64">
        <v>1933</v>
      </c>
      <c r="B64">
        <v>-7.4551344950171128E-3</v>
      </c>
      <c r="C64">
        <v>-2.158621544831707E-2</v>
      </c>
      <c r="D64">
        <v>-1.8130421468677049E-2</v>
      </c>
      <c r="E64">
        <v>-3.3319951826575669E-2</v>
      </c>
    </row>
    <row r="65" spans="1:6" x14ac:dyDescent="0.35">
      <c r="A65">
        <v>1934</v>
      </c>
      <c r="B65">
        <v>-3.407158321614645E-3</v>
      </c>
      <c r="C65">
        <v>-3.8679654971364386E-2</v>
      </c>
      <c r="D65">
        <v>1.2748904314233478E-2</v>
      </c>
      <c r="E65">
        <v>-8.3022000830220008E-4</v>
      </c>
    </row>
    <row r="66" spans="1:6" x14ac:dyDescent="0.35">
      <c r="A66">
        <v>1935</v>
      </c>
      <c r="B66">
        <v>8.8345800569795685E-3</v>
      </c>
      <c r="C66">
        <v>3.7625412754314524E-2</v>
      </c>
      <c r="D66">
        <v>-1.4977151860726678E-3</v>
      </c>
      <c r="E66">
        <v>-1.8375597206909224E-3</v>
      </c>
    </row>
    <row r="67" spans="1:6" x14ac:dyDescent="0.35">
      <c r="A67">
        <v>1936</v>
      </c>
      <c r="B67">
        <v>4.3038750855013852E-2</v>
      </c>
      <c r="C67">
        <v>-2.5091675179447215E-2</v>
      </c>
      <c r="D67">
        <v>0.22464190287205898</v>
      </c>
      <c r="E67">
        <v>2.3613193403298351E-2</v>
      </c>
    </row>
    <row r="68" spans="1:6" x14ac:dyDescent="0.35">
      <c r="A68">
        <v>1937</v>
      </c>
      <c r="B68">
        <v>9.3364022848838601E-2</v>
      </c>
      <c r="C68">
        <v>4.096114350158242E-2</v>
      </c>
      <c r="D68">
        <v>0.36120581983892031</v>
      </c>
      <c r="E68">
        <v>4.4706612853151195E-2</v>
      </c>
    </row>
    <row r="69" spans="1:6" x14ac:dyDescent="0.35">
      <c r="A69">
        <v>1938</v>
      </c>
      <c r="B69">
        <v>-2.3291587400835922E-2</v>
      </c>
      <c r="C69">
        <v>5.1021382130050696E-2</v>
      </c>
      <c r="D69">
        <v>5.7434118750826713E-2</v>
      </c>
      <c r="E69">
        <v>-2.4895020995800841E-2</v>
      </c>
    </row>
    <row r="70" spans="1:6" x14ac:dyDescent="0.35">
      <c r="A70">
        <v>1939</v>
      </c>
      <c r="B70">
        <v>-9.7147090673335157E-3</v>
      </c>
      <c r="C70">
        <v>-8.4218653802281551E-2</v>
      </c>
      <c r="D70">
        <v>-1.0470204655839588E-2</v>
      </c>
      <c r="E70">
        <v>2.1359807460890494E-2</v>
      </c>
    </row>
    <row r="71" spans="1:6" x14ac:dyDescent="0.35">
      <c r="A71">
        <v>1940</v>
      </c>
      <c r="B71">
        <v>7.4630802420075248E-2</v>
      </c>
      <c r="C71">
        <v>2.7723375539400408E-2</v>
      </c>
      <c r="D71">
        <v>5.7389719164578246E-2</v>
      </c>
      <c r="E71">
        <v>7.0412168792934243E-2</v>
      </c>
    </row>
    <row r="72" spans="1:6" x14ac:dyDescent="0.35">
      <c r="A72">
        <v>1941</v>
      </c>
      <c r="B72">
        <v>2.3504159788216406E-2</v>
      </c>
      <c r="C72">
        <v>2.863028325173822E-2</v>
      </c>
      <c r="D72">
        <v>-0.12217779944835705</v>
      </c>
      <c r="E72">
        <v>8.3595505617977531E-2</v>
      </c>
    </row>
    <row r="73" spans="1:6" hidden="1" x14ac:dyDescent="0.35">
      <c r="A73" s="34">
        <v>1942</v>
      </c>
      <c r="B73" s="34" t="s">
        <v>81</v>
      </c>
      <c r="C73" s="34" t="s">
        <v>81</v>
      </c>
      <c r="D73" s="34" t="s">
        <v>81</v>
      </c>
      <c r="E73" s="34" t="s">
        <v>81</v>
      </c>
      <c r="F73" s="34" t="s">
        <v>86</v>
      </c>
    </row>
    <row r="74" spans="1:6" hidden="1" x14ac:dyDescent="0.35">
      <c r="A74" s="34">
        <v>1943</v>
      </c>
      <c r="B74" s="34" t="s">
        <v>81</v>
      </c>
      <c r="C74" s="34" t="s">
        <v>81</v>
      </c>
      <c r="D74" s="34" t="s">
        <v>81</v>
      </c>
      <c r="E74" s="34" t="s">
        <v>81</v>
      </c>
      <c r="F74" s="34" t="s">
        <v>86</v>
      </c>
    </row>
    <row r="75" spans="1:6" hidden="1" x14ac:dyDescent="0.35">
      <c r="A75" s="34">
        <v>1944</v>
      </c>
      <c r="B75" s="34" t="s">
        <v>81</v>
      </c>
      <c r="C75" s="34" t="s">
        <v>81</v>
      </c>
      <c r="D75" s="34" t="s">
        <v>81</v>
      </c>
      <c r="E75" s="34" t="s">
        <v>81</v>
      </c>
      <c r="F75" s="34" t="s">
        <v>86</v>
      </c>
    </row>
    <row r="76" spans="1:6" hidden="1" x14ac:dyDescent="0.35">
      <c r="A76" s="34">
        <v>1945</v>
      </c>
      <c r="B76" s="34" t="s">
        <v>81</v>
      </c>
      <c r="C76" s="34" t="s">
        <v>81</v>
      </c>
      <c r="D76" s="34" t="s">
        <v>81</v>
      </c>
      <c r="E76" s="34" t="s">
        <v>81</v>
      </c>
      <c r="F76" s="34" t="s">
        <v>86</v>
      </c>
    </row>
    <row r="77" spans="1:6" hidden="1" x14ac:dyDescent="0.35">
      <c r="A77" s="34">
        <v>1946</v>
      </c>
      <c r="B77" s="34" t="s">
        <v>81</v>
      </c>
      <c r="C77" s="34" t="s">
        <v>81</v>
      </c>
      <c r="D77" s="34" t="s">
        <v>81</v>
      </c>
      <c r="E77" s="34" t="s">
        <v>81</v>
      </c>
      <c r="F77" s="34" t="s">
        <v>86</v>
      </c>
    </row>
    <row r="78" spans="1:6" hidden="1" x14ac:dyDescent="0.35">
      <c r="A78" s="34">
        <v>1947</v>
      </c>
      <c r="B78" s="34" t="s">
        <v>81</v>
      </c>
      <c r="C78" s="34" t="s">
        <v>81</v>
      </c>
      <c r="D78" s="34" t="s">
        <v>81</v>
      </c>
      <c r="E78" s="34" t="s">
        <v>81</v>
      </c>
      <c r="F78" s="34" t="s">
        <v>86</v>
      </c>
    </row>
    <row r="79" spans="1:6" hidden="1" x14ac:dyDescent="0.35">
      <c r="A79" s="34">
        <v>1948</v>
      </c>
      <c r="B79" s="34" t="s">
        <v>81</v>
      </c>
      <c r="C79" s="34" t="s">
        <v>81</v>
      </c>
      <c r="D79" s="34" t="s">
        <v>81</v>
      </c>
      <c r="E79" s="34">
        <v>-3.0408230494387146E-3</v>
      </c>
      <c r="F79" s="34" t="s">
        <v>86</v>
      </c>
    </row>
    <row r="80" spans="1:6" hidden="1" x14ac:dyDescent="0.35">
      <c r="A80" s="34">
        <v>1949</v>
      </c>
      <c r="B80" s="34" t="s">
        <v>81</v>
      </c>
      <c r="C80" s="34" t="s">
        <v>81</v>
      </c>
      <c r="D80" s="34" t="s">
        <v>81</v>
      </c>
      <c r="E80" s="34">
        <v>-1.640472032597767E-2</v>
      </c>
      <c r="F80" s="34" t="s">
        <v>86</v>
      </c>
    </row>
    <row r="81" spans="1:5" x14ac:dyDescent="0.35">
      <c r="A81">
        <v>1950</v>
      </c>
      <c r="B81">
        <v>9.9302513573911178E-2</v>
      </c>
      <c r="C81">
        <v>-6.2822979770356113E-3</v>
      </c>
      <c r="D81">
        <v>0.12118576032915529</v>
      </c>
      <c r="E81">
        <v>-2.9663705583756344E-2</v>
      </c>
    </row>
    <row r="82" spans="1:5" x14ac:dyDescent="0.35">
      <c r="A82">
        <v>1951</v>
      </c>
      <c r="B82">
        <v>5.7679111586677934E-2</v>
      </c>
      <c r="C82">
        <v>0.17962308670703475</v>
      </c>
      <c r="D82">
        <v>-0.23035816594028269</v>
      </c>
      <c r="E82">
        <v>-5.79111069221344E-2</v>
      </c>
    </row>
    <row r="83" spans="1:5" x14ac:dyDescent="0.35">
      <c r="A83">
        <v>1952</v>
      </c>
      <c r="B83">
        <v>3.2647077836665872E-2</v>
      </c>
      <c r="C83">
        <v>-2.5363192339504792E-2</v>
      </c>
      <c r="D83">
        <v>1.2339210725821967</v>
      </c>
      <c r="E83">
        <v>-0.11163991696622956</v>
      </c>
    </row>
    <row r="84" spans="1:5" x14ac:dyDescent="0.35">
      <c r="A84">
        <v>1953</v>
      </c>
      <c r="B84">
        <v>3.5066706547181248E-2</v>
      </c>
      <c r="C84">
        <v>-5.536425822947777E-3</v>
      </c>
      <c r="D84">
        <v>-3.2722487939109257E-2</v>
      </c>
      <c r="E84">
        <v>-4.8031012687008323E-2</v>
      </c>
    </row>
    <row r="85" spans="1:5" x14ac:dyDescent="0.35">
      <c r="A85">
        <v>1954</v>
      </c>
      <c r="B85">
        <v>4.4481726464344007E-2</v>
      </c>
      <c r="C85">
        <v>8.1692067337069574E-2</v>
      </c>
      <c r="D85">
        <v>8.7522457640138995E-2</v>
      </c>
      <c r="E85">
        <v>-7.3209263761750562E-2</v>
      </c>
    </row>
    <row r="86" spans="1:5" x14ac:dyDescent="0.35">
      <c r="A86">
        <v>1955</v>
      </c>
      <c r="B86">
        <v>1.3097764190064254E-2</v>
      </c>
      <c r="C86">
        <v>6.0321865475643222E-3</v>
      </c>
      <c r="D86">
        <v>-0.10594146192212861</v>
      </c>
      <c r="E86">
        <v>-3.6636855982327368E-2</v>
      </c>
    </row>
    <row r="87" spans="1:5" x14ac:dyDescent="0.35">
      <c r="A87">
        <v>1956</v>
      </c>
      <c r="B87">
        <v>-2.6058646667816987E-3</v>
      </c>
      <c r="C87">
        <v>-6.6970894713038298E-2</v>
      </c>
      <c r="D87">
        <v>-0.12107697133197703</v>
      </c>
      <c r="E87">
        <v>2.1107938022388792E-2</v>
      </c>
    </row>
    <row r="88" spans="1:5" x14ac:dyDescent="0.35">
      <c r="A88">
        <v>1957</v>
      </c>
      <c r="B88">
        <v>5.0869199253394726E-2</v>
      </c>
      <c r="C88">
        <v>8.7078011149881895E-2</v>
      </c>
      <c r="D88">
        <v>-3.8287925127951539E-2</v>
      </c>
      <c r="E88">
        <v>-2.9854041138583004E-2</v>
      </c>
    </row>
    <row r="89" spans="1:5" x14ac:dyDescent="0.35">
      <c r="A89">
        <v>1958</v>
      </c>
      <c r="B89">
        <v>-5.2828063738727948E-2</v>
      </c>
      <c r="C89">
        <v>-3.1286050750344963E-2</v>
      </c>
      <c r="D89">
        <v>-0.76817481971706902</v>
      </c>
      <c r="E89">
        <v>-8.8670029053245728E-3</v>
      </c>
    </row>
    <row r="90" spans="1:5" x14ac:dyDescent="0.35">
      <c r="A90">
        <v>1959</v>
      </c>
      <c r="B90">
        <v>2.5807883955872413E-2</v>
      </c>
      <c r="C90">
        <v>-6.6736264738906925E-3</v>
      </c>
      <c r="D90">
        <v>0.19634010787769229</v>
      </c>
      <c r="E90">
        <v>8.0173174055960875E-3</v>
      </c>
    </row>
    <row r="91" spans="1:5" x14ac:dyDescent="0.35">
      <c r="A91">
        <v>1960</v>
      </c>
      <c r="B91">
        <v>2.7020179782855536E-2</v>
      </c>
      <c r="C91">
        <v>4.279011464362803E-2</v>
      </c>
      <c r="D91">
        <v>0.81361112733135332</v>
      </c>
      <c r="E91">
        <v>-3.9784222959016131E-2</v>
      </c>
    </row>
    <row r="92" spans="1:5" x14ac:dyDescent="0.35">
      <c r="A92">
        <v>1961</v>
      </c>
      <c r="B92">
        <v>4.6632729791910243E-2</v>
      </c>
      <c r="C92">
        <v>0.10985731138539467</v>
      </c>
      <c r="D92">
        <v>-4.0228845803451208E-2</v>
      </c>
      <c r="E92">
        <v>-5.9282211645732712E-2</v>
      </c>
    </row>
    <row r="93" spans="1:5" x14ac:dyDescent="0.35">
      <c r="A93">
        <v>1962</v>
      </c>
      <c r="B93">
        <v>-2.2136710096095413E-2</v>
      </c>
      <c r="C93">
        <v>4.5984777083142525E-2</v>
      </c>
      <c r="D93">
        <v>-0.79678087249747165</v>
      </c>
      <c r="E93">
        <v>-2.7725484574832371E-2</v>
      </c>
    </row>
    <row r="94" spans="1:5" x14ac:dyDescent="0.35">
      <c r="A94">
        <v>1963</v>
      </c>
      <c r="B94">
        <v>-5.9830925987025552E-2</v>
      </c>
      <c r="C94">
        <v>-9.8556748455511212E-2</v>
      </c>
      <c r="D94">
        <v>0.37115448901010772</v>
      </c>
      <c r="E94">
        <v>-3.0594649773842048E-2</v>
      </c>
    </row>
    <row r="95" spans="1:5" x14ac:dyDescent="0.35">
      <c r="A95">
        <v>1964</v>
      </c>
      <c r="B95">
        <v>1.6560888047013833E-2</v>
      </c>
      <c r="C95">
        <v>-3.3334898411514935E-2</v>
      </c>
      <c r="D95">
        <v>0.16096471383495903</v>
      </c>
      <c r="E95">
        <v>1.5373108318325323E-2</v>
      </c>
    </row>
    <row r="96" spans="1:5" x14ac:dyDescent="0.35">
      <c r="A96">
        <v>1965</v>
      </c>
      <c r="B96">
        <v>-1.015881752499137E-2</v>
      </c>
      <c r="C96">
        <v>7.3513733638217893E-2</v>
      </c>
      <c r="D96">
        <v>-0.5236657460014591</v>
      </c>
      <c r="E96">
        <v>-2.8409680291599331E-2</v>
      </c>
    </row>
    <row r="97" spans="1:5" x14ac:dyDescent="0.35">
      <c r="A97">
        <v>1966</v>
      </c>
      <c r="B97">
        <v>-2.0632582334723537E-2</v>
      </c>
      <c r="C97">
        <v>-0.14785310717728706</v>
      </c>
      <c r="D97">
        <v>0.84642510399796311</v>
      </c>
      <c r="E97">
        <v>-8.1688186816865794E-4</v>
      </c>
    </row>
    <row r="98" spans="1:5" x14ac:dyDescent="0.35">
      <c r="A98">
        <v>1967</v>
      </c>
      <c r="B98">
        <v>-4.3267980248515414E-2</v>
      </c>
      <c r="C98">
        <v>-3.1836896165664541E-3</v>
      </c>
      <c r="D98">
        <v>6.7716435443820444E-2</v>
      </c>
      <c r="E98">
        <v>-3.8126332749904207E-2</v>
      </c>
    </row>
    <row r="99" spans="1:5" x14ac:dyDescent="0.35">
      <c r="A99">
        <v>1968</v>
      </c>
      <c r="B99">
        <v>7.2162446248230872E-2</v>
      </c>
      <c r="C99">
        <v>8.3408950374881385E-2</v>
      </c>
      <c r="D99">
        <v>0.13658934104824727</v>
      </c>
      <c r="E99">
        <v>-4.521283704466237E-2</v>
      </c>
    </row>
    <row r="100" spans="1:5" x14ac:dyDescent="0.35">
      <c r="A100">
        <v>1969</v>
      </c>
      <c r="B100">
        <v>9.5885388333270427E-2</v>
      </c>
      <c r="C100">
        <v>5.2907720043713802E-2</v>
      </c>
      <c r="D100">
        <v>0.27967749850085433</v>
      </c>
      <c r="E100">
        <v>-4.7304374526504281E-2</v>
      </c>
    </row>
    <row r="101" spans="1:5" x14ac:dyDescent="0.35">
      <c r="A101">
        <v>1970</v>
      </c>
      <c r="B101">
        <v>7.902480579104143E-2</v>
      </c>
      <c r="C101">
        <v>1.6706866956273103E-2</v>
      </c>
      <c r="D101">
        <v>0.3608213769313382</v>
      </c>
      <c r="E101">
        <v>-5.4954827881476799E-2</v>
      </c>
    </row>
    <row r="102" spans="1:5" x14ac:dyDescent="0.35">
      <c r="A102">
        <v>1971</v>
      </c>
      <c r="B102">
        <v>3.3440942600625689E-2</v>
      </c>
      <c r="C102">
        <v>-7.2359457977277941E-3</v>
      </c>
      <c r="D102">
        <v>0.20453150892980876</v>
      </c>
      <c r="E102">
        <v>-5.5940834434666138E-2</v>
      </c>
    </row>
    <row r="103" spans="1:5" x14ac:dyDescent="0.35">
      <c r="A103">
        <v>1972</v>
      </c>
      <c r="B103">
        <v>8.4224008388915195E-2</v>
      </c>
      <c r="C103">
        <v>4.1879016870609576E-2</v>
      </c>
      <c r="D103">
        <v>0.10673750109091173</v>
      </c>
      <c r="E103">
        <v>-2.2323763584587666E-2</v>
      </c>
    </row>
    <row r="104" spans="1:5" x14ac:dyDescent="0.35">
      <c r="A104">
        <v>1973</v>
      </c>
      <c r="B104">
        <v>0.11499744533387624</v>
      </c>
      <c r="C104">
        <v>6.0429280414568076E-2</v>
      </c>
      <c r="D104">
        <v>7.3251085453232001E-2</v>
      </c>
      <c r="E104">
        <v>4.9478679659444094E-3</v>
      </c>
    </row>
    <row r="105" spans="1:5" x14ac:dyDescent="0.35">
      <c r="A105">
        <v>1974</v>
      </c>
      <c r="B105">
        <v>2.659068174717838E-2</v>
      </c>
      <c r="C105">
        <v>-5.4201285061259874E-2</v>
      </c>
      <c r="D105">
        <v>-3.2653051446953185E-2</v>
      </c>
      <c r="E105">
        <v>8.5042417399108852E-2</v>
      </c>
    </row>
    <row r="106" spans="1:5" x14ac:dyDescent="0.35">
      <c r="A106">
        <v>1975</v>
      </c>
      <c r="B106">
        <v>-2.1969795558058891E-2</v>
      </c>
      <c r="C106">
        <v>-7.0860257316009978E-3</v>
      </c>
      <c r="D106">
        <v>9.4569950017859838E-3</v>
      </c>
      <c r="E106">
        <v>5.4759534141848962E-2</v>
      </c>
    </row>
    <row r="107" spans="1:5" x14ac:dyDescent="0.35">
      <c r="A107">
        <v>1976</v>
      </c>
      <c r="B107">
        <v>6.0969712899255235E-2</v>
      </c>
      <c r="C107">
        <v>5.6447836476881008E-2</v>
      </c>
      <c r="D107">
        <v>9.3172085498085977E-2</v>
      </c>
      <c r="E107">
        <v>4.9291588773227396E-2</v>
      </c>
    </row>
    <row r="108" spans="1:5" x14ac:dyDescent="0.35">
      <c r="A108">
        <v>1977</v>
      </c>
      <c r="B108">
        <v>5.1490435837179049E-2</v>
      </c>
      <c r="C108">
        <v>2.3682300233177855E-2</v>
      </c>
      <c r="D108">
        <v>3.8249713731198121E-2</v>
      </c>
      <c r="E108">
        <v>6.7639534025810785E-2</v>
      </c>
    </row>
    <row r="109" spans="1:5" x14ac:dyDescent="0.35">
      <c r="A109">
        <v>1978</v>
      </c>
      <c r="B109">
        <v>2.1123631451293257E-2</v>
      </c>
      <c r="C109">
        <v>3.4089050933257425E-2</v>
      </c>
      <c r="D109">
        <v>7.7550226468223293E-2</v>
      </c>
      <c r="E109">
        <v>4.2917459841466825E-2</v>
      </c>
    </row>
    <row r="110" spans="1:5" x14ac:dyDescent="0.35">
      <c r="A110">
        <v>1979</v>
      </c>
      <c r="B110">
        <v>2.9982379482202504E-2</v>
      </c>
      <c r="C110">
        <v>-5.6886577998501053E-2</v>
      </c>
      <c r="D110">
        <v>-3.606507991728769E-2</v>
      </c>
      <c r="E110">
        <v>0.10622812026725421</v>
      </c>
    </row>
    <row r="111" spans="1:5" x14ac:dyDescent="0.35">
      <c r="A111">
        <v>1980</v>
      </c>
      <c r="B111">
        <v>5.9074331350280396E-2</v>
      </c>
      <c r="C111">
        <v>1.3831043741642901E-2</v>
      </c>
      <c r="D111">
        <v>0.11781618802163596</v>
      </c>
      <c r="E111">
        <v>0.12241942265631663</v>
      </c>
    </row>
    <row r="112" spans="1:5" x14ac:dyDescent="0.35">
      <c r="A112">
        <v>1981</v>
      </c>
      <c r="B112">
        <v>4.5253622929731563E-2</v>
      </c>
      <c r="C112">
        <v>0.11203771526670891</v>
      </c>
      <c r="D112">
        <v>8.3094354582724073E-2</v>
      </c>
      <c r="E112">
        <v>6.3234286917981941E-2</v>
      </c>
    </row>
    <row r="113" spans="1:5" x14ac:dyDescent="0.35">
      <c r="A113">
        <v>1982</v>
      </c>
      <c r="B113">
        <v>-5.8762778053807807E-2</v>
      </c>
      <c r="C113">
        <v>1.5092534782081835E-2</v>
      </c>
      <c r="D113">
        <v>-6.0064060719957624E-3</v>
      </c>
      <c r="E113">
        <v>-3.8612200671950905E-3</v>
      </c>
    </row>
    <row r="114" spans="1:5" x14ac:dyDescent="0.35">
      <c r="A114">
        <v>1983</v>
      </c>
      <c r="B114">
        <v>1.7860626425578729E-2</v>
      </c>
      <c r="C114">
        <v>-2.9522812440692547E-2</v>
      </c>
      <c r="D114">
        <v>-4.4286897245163992E-2</v>
      </c>
      <c r="E114">
        <v>4.5311408837809854E-2</v>
      </c>
    </row>
    <row r="115" spans="1:5" x14ac:dyDescent="0.35">
      <c r="A115">
        <v>1984</v>
      </c>
      <c r="B115">
        <v>4.5699857936391197E-2</v>
      </c>
      <c r="C115">
        <v>2.0069066028403526E-2</v>
      </c>
      <c r="D115">
        <v>1.0387323722850006E-2</v>
      </c>
      <c r="E115">
        <v>7.608940692089651E-2</v>
      </c>
    </row>
    <row r="116" spans="1:5" x14ac:dyDescent="0.35">
      <c r="A116">
        <v>1985</v>
      </c>
      <c r="B116">
        <v>2.8676138816017271E-3</v>
      </c>
      <c r="C116">
        <v>2.7964495217765339E-2</v>
      </c>
      <c r="D116">
        <v>2.2345120440934174E-2</v>
      </c>
      <c r="E116">
        <v>5.2023517203392024E-2</v>
      </c>
    </row>
    <row r="117" spans="1:5" x14ac:dyDescent="0.35">
      <c r="A117">
        <v>1986</v>
      </c>
      <c r="B117">
        <v>3.9306369926643825E-2</v>
      </c>
      <c r="C117">
        <v>9.6577201320554806E-2</v>
      </c>
      <c r="D117">
        <v>0.13221925589809835</v>
      </c>
      <c r="E117">
        <v>6.5315042443780014E-4</v>
      </c>
    </row>
    <row r="118" spans="1:5" x14ac:dyDescent="0.35">
      <c r="A118">
        <v>1987</v>
      </c>
      <c r="B118">
        <v>3.0428616622195648E-2</v>
      </c>
      <c r="C118">
        <v>5.5891183905849573E-3</v>
      </c>
      <c r="D118">
        <v>4.6150268871112843E-2</v>
      </c>
      <c r="E118">
        <v>2.6717158487607248E-2</v>
      </c>
    </row>
    <row r="119" spans="1:5" x14ac:dyDescent="0.35">
      <c r="A119">
        <v>1988</v>
      </c>
      <c r="B119">
        <v>3.7850224131098287E-2</v>
      </c>
      <c r="C119">
        <v>2.0977549500239334E-2</v>
      </c>
      <c r="D119">
        <v>6.7011063561876583E-2</v>
      </c>
      <c r="E119">
        <v>3.7752926221489909E-2</v>
      </c>
    </row>
    <row r="120" spans="1:5" x14ac:dyDescent="0.35">
      <c r="A120">
        <v>1989</v>
      </c>
      <c r="B120">
        <v>6.8192551316181849E-2</v>
      </c>
      <c r="C120">
        <v>4.6549704289048144E-2</v>
      </c>
      <c r="D120">
        <v>9.8614070591668934E-2</v>
      </c>
      <c r="E120">
        <v>4.0063337514931172E-2</v>
      </c>
    </row>
    <row r="121" spans="1:5" x14ac:dyDescent="0.35">
      <c r="A121">
        <v>1990</v>
      </c>
      <c r="B121">
        <v>6.7087311842458419E-2</v>
      </c>
      <c r="C121">
        <v>8.8587211859318948E-2</v>
      </c>
      <c r="D121">
        <v>0.14722832479253345</v>
      </c>
      <c r="E121">
        <v>8.777066891918154E-4</v>
      </c>
    </row>
    <row r="122" spans="1:5" x14ac:dyDescent="0.35">
      <c r="A122">
        <v>1991</v>
      </c>
      <c r="B122">
        <v>7.3075546740181352E-2</v>
      </c>
      <c r="C122">
        <v>6.9315106621847811E-2</v>
      </c>
      <c r="D122">
        <v>2.4382561499274757E-2</v>
      </c>
      <c r="E122">
        <v>2.6573633717510186E-2</v>
      </c>
    </row>
    <row r="123" spans="1:5" x14ac:dyDescent="0.35">
      <c r="A123">
        <v>1992</v>
      </c>
      <c r="B123">
        <v>5.1017549761066761E-2</v>
      </c>
      <c r="C123">
        <v>5.4731937450538837E-2</v>
      </c>
      <c r="D123">
        <v>1.1359812387735424E-2</v>
      </c>
      <c r="E123">
        <v>3.8044186009120746E-2</v>
      </c>
    </row>
    <row r="124" spans="1:5" x14ac:dyDescent="0.35">
      <c r="A124">
        <v>1993</v>
      </c>
      <c r="B124">
        <v>6.4185920003511754E-2</v>
      </c>
      <c r="C124">
        <v>7.9600336835184748E-2</v>
      </c>
      <c r="D124">
        <v>3.7730359996787755E-2</v>
      </c>
      <c r="E124">
        <v>3.6527459374457491E-2</v>
      </c>
    </row>
    <row r="125" spans="1:5" x14ac:dyDescent="0.35">
      <c r="A125">
        <v>1994</v>
      </c>
      <c r="B125">
        <v>6.0736088701954571E-2</v>
      </c>
      <c r="C125">
        <v>0.10085456951598992</v>
      </c>
      <c r="D125">
        <v>6.0426492906401563E-2</v>
      </c>
      <c r="E125">
        <v>2.0806120921228032E-2</v>
      </c>
    </row>
    <row r="126" spans="1:5" x14ac:dyDescent="0.35">
      <c r="A126">
        <v>1995</v>
      </c>
      <c r="B126">
        <v>6.6763128064657451E-2</v>
      </c>
      <c r="C126">
        <v>0.12515619827752822</v>
      </c>
      <c r="D126">
        <v>8.6108332141993316E-2</v>
      </c>
      <c r="E126">
        <v>-2.2124120251942422E-2</v>
      </c>
    </row>
    <row r="127" spans="1:5" x14ac:dyDescent="0.35">
      <c r="A127">
        <v>1996</v>
      </c>
      <c r="B127">
        <v>6.2842032304780915E-2</v>
      </c>
      <c r="C127">
        <v>6.3929788824756528E-2</v>
      </c>
      <c r="D127">
        <v>7.4300191714780084E-3</v>
      </c>
      <c r="E127">
        <v>-5.2652847484925616E-3</v>
      </c>
    </row>
    <row r="128" spans="1:5" x14ac:dyDescent="0.35">
      <c r="A128">
        <v>1997</v>
      </c>
      <c r="B128">
        <v>3.4361395359079339E-2</v>
      </c>
      <c r="C128">
        <v>5.1584086882996871E-2</v>
      </c>
      <c r="D128">
        <v>-2.2953031123700285E-3</v>
      </c>
      <c r="E128">
        <v>-2.3742023037385618E-3</v>
      </c>
    </row>
    <row r="129" spans="1:5" x14ac:dyDescent="0.35">
      <c r="A129">
        <v>1998</v>
      </c>
      <c r="B129">
        <v>-0.15167774934479894</v>
      </c>
      <c r="C129">
        <v>-0.23622107528726133</v>
      </c>
      <c r="D129">
        <v>-0.28120765894788136</v>
      </c>
      <c r="E129">
        <v>9.0259931462400217E-2</v>
      </c>
    </row>
    <row r="130" spans="1:5" x14ac:dyDescent="0.35">
      <c r="A130">
        <v>1999</v>
      </c>
      <c r="B130">
        <v>-3.2465013962106326E-3</v>
      </c>
      <c r="C130">
        <v>6.8752862849983387E-2</v>
      </c>
      <c r="D130">
        <v>-0.1441158522693069</v>
      </c>
      <c r="E130">
        <v>6.3316496704554984E-2</v>
      </c>
    </row>
    <row r="131" spans="1:5" x14ac:dyDescent="0.35">
      <c r="A131">
        <v>2000</v>
      </c>
      <c r="B131">
        <v>3.7403164493310825E-2</v>
      </c>
      <c r="C131">
        <v>-6.1492053429599736E-2</v>
      </c>
      <c r="D131">
        <v>0.11580492571286882</v>
      </c>
      <c r="E131">
        <v>0.10672388107867839</v>
      </c>
    </row>
    <row r="132" spans="1:5" x14ac:dyDescent="0.35">
      <c r="A132">
        <v>2001</v>
      </c>
      <c r="B132">
        <v>2.598748215833524E-2</v>
      </c>
      <c r="C132">
        <v>5.5804045705887262E-2</v>
      </c>
      <c r="D132">
        <v>2.2750601273342497E-2</v>
      </c>
      <c r="E132">
        <v>8.4413278237437175E-2</v>
      </c>
    </row>
    <row r="133" spans="1:5" x14ac:dyDescent="0.35">
      <c r="A133">
        <v>2002</v>
      </c>
      <c r="B133">
        <v>3.4527192378746463E-2</v>
      </c>
      <c r="C133">
        <v>7.6543688848833114E-2</v>
      </c>
      <c r="D133">
        <v>-4.3323102786709811E-3</v>
      </c>
      <c r="E133">
        <v>6.2579408482608692E-2</v>
      </c>
    </row>
    <row r="134" spans="1:5" x14ac:dyDescent="0.35">
      <c r="A134">
        <v>2003</v>
      </c>
      <c r="B134">
        <v>3.750211145420046E-2</v>
      </c>
      <c r="C134">
        <v>2.0479454761314742E-2</v>
      </c>
      <c r="D134">
        <v>1.6830888893180962E-2</v>
      </c>
      <c r="E134">
        <v>7.1173001020861215E-2</v>
      </c>
    </row>
    <row r="135" spans="1:5" x14ac:dyDescent="0.35">
      <c r="A135">
        <v>2004</v>
      </c>
      <c r="B135">
        <v>3.9945312819259726E-2</v>
      </c>
      <c r="C135">
        <v>2.8420659920257663E-2</v>
      </c>
      <c r="D135">
        <v>0.18922873277024443</v>
      </c>
      <c r="E135">
        <v>4.5710258910327782E-2</v>
      </c>
    </row>
    <row r="136" spans="1:5" x14ac:dyDescent="0.35">
      <c r="A136">
        <v>2005</v>
      </c>
      <c r="B136">
        <v>4.7565463788449946E-2</v>
      </c>
      <c r="C136">
        <v>3.0147321571400099E-2</v>
      </c>
      <c r="D136">
        <v>0.11858028320779113</v>
      </c>
      <c r="E136">
        <v>4.1358828482859697E-2</v>
      </c>
    </row>
    <row r="137" spans="1:5" x14ac:dyDescent="0.35">
      <c r="A137">
        <v>2006</v>
      </c>
      <c r="B137">
        <v>4.533315720267872E-2</v>
      </c>
      <c r="C137">
        <v>1.2897533393701366E-2</v>
      </c>
      <c r="D137">
        <v>6.0095862421516877E-2</v>
      </c>
      <c r="E137">
        <v>5.3672465525972213E-2</v>
      </c>
    </row>
    <row r="138" spans="1:5" x14ac:dyDescent="0.35">
      <c r="A138">
        <v>2007</v>
      </c>
      <c r="B138">
        <v>5.377053325282688E-2</v>
      </c>
      <c r="C138">
        <v>6.7230308386024618E-2</v>
      </c>
      <c r="D138">
        <v>8.664051026019326E-2</v>
      </c>
      <c r="E138">
        <v>4.0069939706701058E-2</v>
      </c>
    </row>
    <row r="139" spans="1:5" x14ac:dyDescent="0.35">
      <c r="A139">
        <v>2008</v>
      </c>
      <c r="B139">
        <v>6.4368014132377027E-2</v>
      </c>
      <c r="C139">
        <v>4.8304092545691901E-2</v>
      </c>
      <c r="D139">
        <v>0.20000075013501206</v>
      </c>
      <c r="E139">
        <v>1.0789179098444714E-2</v>
      </c>
    </row>
    <row r="140" spans="1:5" x14ac:dyDescent="0.35">
      <c r="A140">
        <v>2009</v>
      </c>
      <c r="B140">
        <v>3.8887075736644405E-2</v>
      </c>
      <c r="C140">
        <v>-3.7416633924753029E-2</v>
      </c>
      <c r="D140">
        <v>0.11104317275775699</v>
      </c>
      <c r="E140">
        <v>2.7453679292388337E-2</v>
      </c>
    </row>
    <row r="141" spans="1:5" x14ac:dyDescent="0.35">
      <c r="A141">
        <v>2010</v>
      </c>
      <c r="B141">
        <v>5.5225554033775381E-2</v>
      </c>
      <c r="C141">
        <v>5.2834343174280818E-2</v>
      </c>
      <c r="D141">
        <v>9.2384318799994425E-2</v>
      </c>
      <c r="E141">
        <v>1.9331447028847721E-2</v>
      </c>
    </row>
    <row r="142" spans="1:5" x14ac:dyDescent="0.35">
      <c r="A142">
        <v>2011</v>
      </c>
      <c r="B142">
        <v>5.3689154986377829E-2</v>
      </c>
      <c r="C142">
        <v>3.7992309896671017E-2</v>
      </c>
      <c r="D142">
        <v>6.2101620517404754E-2</v>
      </c>
      <c r="E142">
        <v>2.51840820218724E-2</v>
      </c>
    </row>
    <row r="143" spans="1:5" x14ac:dyDescent="0.35">
      <c r="A143">
        <v>2012</v>
      </c>
      <c r="B143">
        <v>4.6695631333781407E-2</v>
      </c>
      <c r="C143">
        <v>6.7037387546372784E-2</v>
      </c>
      <c r="D143">
        <v>9.3878951441605629E-2</v>
      </c>
      <c r="E143">
        <v>-4.0233416944387788E-3</v>
      </c>
    </row>
    <row r="144" spans="1:5" x14ac:dyDescent="0.35">
      <c r="A144">
        <v>2013</v>
      </c>
      <c r="B144">
        <v>4.2663720173624853E-2</v>
      </c>
      <c r="C144">
        <v>5.4949724124712773E-2</v>
      </c>
      <c r="D144">
        <v>2.3864100229209484E-2</v>
      </c>
      <c r="E144">
        <v>-8.1029272366996384E-3</v>
      </c>
    </row>
    <row r="145" spans="1:5" x14ac:dyDescent="0.35">
      <c r="A145">
        <v>2014</v>
      </c>
      <c r="B145">
        <v>3.7980150897416465E-2</v>
      </c>
      <c r="C145">
        <v>3.5143401663585649E-2</v>
      </c>
      <c r="D145">
        <v>4.6798493399659691E-2</v>
      </c>
      <c r="E145">
        <v>-7.6089302339432665E-3</v>
      </c>
    </row>
    <row r="146" spans="1:5" x14ac:dyDescent="0.35">
      <c r="A146">
        <v>2015</v>
      </c>
      <c r="B146">
        <v>3.7263261012212112E-2</v>
      </c>
      <c r="C146">
        <v>2.1942829388367002E-2</v>
      </c>
      <c r="D146">
        <v>2.5553438745051338E-2</v>
      </c>
      <c r="E146">
        <v>3.8121597482510209E-3</v>
      </c>
    </row>
    <row r="147" spans="1:5" x14ac:dyDescent="0.35">
      <c r="A147">
        <v>2016</v>
      </c>
      <c r="B147">
        <v>3.9227404472619298E-2</v>
      </c>
      <c r="C147">
        <v>4.2831203754071012E-2</v>
      </c>
      <c r="D147">
        <v>2.9131075431068965E-2</v>
      </c>
      <c r="E147">
        <v>7.5146837015482703E-3</v>
      </c>
    </row>
    <row r="148" spans="1:5" x14ac:dyDescent="0.35">
      <c r="A148">
        <v>2017</v>
      </c>
      <c r="B148">
        <v>3.9982768166769489E-2</v>
      </c>
      <c r="C148">
        <v>3.7270906010030913E-2</v>
      </c>
      <c r="D148">
        <v>3.3963360592924374E-2</v>
      </c>
      <c r="E148">
        <v>9.9911179949864967E-3</v>
      </c>
    </row>
    <row r="149" spans="1:5" x14ac:dyDescent="0.35">
      <c r="A149">
        <v>2018</v>
      </c>
      <c r="B149">
        <v>4.1306318843055578E-2</v>
      </c>
      <c r="C149">
        <v>3.6130584044618885E-2</v>
      </c>
      <c r="D149">
        <v>4.5274049082863144E-2</v>
      </c>
      <c r="E149">
        <v>-1.0688159607180019E-2</v>
      </c>
    </row>
    <row r="150" spans="1:5" x14ac:dyDescent="0.35">
      <c r="A150">
        <v>2019</v>
      </c>
      <c r="B150">
        <v>4.0124930810556236E-2</v>
      </c>
      <c r="C150">
        <v>5.6669838089010938E-2</v>
      </c>
      <c r="D150">
        <v>4.1931603155134667E-2</v>
      </c>
      <c r="E150">
        <v>-4.4472194155760645E-3</v>
      </c>
    </row>
    <row r="151" spans="1:5" x14ac:dyDescent="0.35">
      <c r="A151">
        <v>2020</v>
      </c>
      <c r="B151">
        <v>-2.9424167288748748E-2</v>
      </c>
      <c r="C151">
        <v>-1.2251226042915064E-2</v>
      </c>
      <c r="D151">
        <v>-4.9317471145284841E-2</v>
      </c>
      <c r="E151">
        <v>1.690161169142982E-2</v>
      </c>
    </row>
    <row r="153" spans="1:5" x14ac:dyDescent="0.35">
      <c r="A153" t="s">
        <v>87</v>
      </c>
      <c r="B153" s="49">
        <f>_xlfn.STDEV.S(B2:B72,B81:B151)</f>
        <v>4.1019189713163019E-2</v>
      </c>
      <c r="C153" s="49">
        <f t="shared" ref="C153:E153" si="0">_xlfn.STDEV.S(C2:C72,C81:C151)</f>
        <v>5.7435753649864418E-2</v>
      </c>
      <c r="D153" s="49">
        <f t="shared" si="0"/>
        <v>0.23430447579986213</v>
      </c>
      <c r="E153" s="49">
        <f t="shared" si="0"/>
        <v>3.8639147980150688E-2</v>
      </c>
    </row>
    <row r="154" spans="1:5" x14ac:dyDescent="0.35">
      <c r="A154" s="48" t="s">
        <v>92</v>
      </c>
      <c r="B154" s="50">
        <f>B153/SQRT(2*COUNT(B2:B151))</f>
        <v>2.4340410992777927E-3</v>
      </c>
      <c r="C154" s="50">
        <f t="shared" ref="C154:E154" si="1">C153/SQRT(2*COUNT(C2:C151))</f>
        <v>3.4081849478099879E-3</v>
      </c>
      <c r="D154" s="50">
        <f t="shared" si="1"/>
        <v>1.3903412715600097E-2</v>
      </c>
      <c r="E154" s="50">
        <f t="shared" si="1"/>
        <v>2.2768336296695871E-3</v>
      </c>
    </row>
    <row r="155" spans="1:5" x14ac:dyDescent="0.35">
      <c r="A155" t="s">
        <v>88</v>
      </c>
      <c r="B155">
        <f>CORREL($B$2:$B$151,B2:B151)</f>
        <v>0.99999999999999989</v>
      </c>
      <c r="C155" s="4">
        <f t="shared" ref="C155:E155" si="2">CORREL($B$2:$B$151,C2:C151)</f>
        <v>0.60916113438944308</v>
      </c>
      <c r="D155" s="4">
        <f t="shared" si="2"/>
        <v>0.25486372118148348</v>
      </c>
      <c r="E155" s="4">
        <f t="shared" si="2"/>
        <v>3.7901916890346263E-2</v>
      </c>
    </row>
    <row r="156" spans="1:5" x14ac:dyDescent="0.35">
      <c r="A156" s="48" t="s">
        <v>93</v>
      </c>
      <c r="B156" s="48"/>
      <c r="C156" s="51">
        <f t="shared" ref="C156:E156" si="3">(1-C155*C155)/SQRT(COUNT(C2:C151)-2)</f>
        <v>5.3153670623746631E-2</v>
      </c>
      <c r="D156" s="51">
        <f t="shared" si="3"/>
        <v>7.9025682369654293E-2</v>
      </c>
      <c r="E156" s="51">
        <f t="shared" si="3"/>
        <v>8.3797582786544145E-2</v>
      </c>
    </row>
    <row r="157" spans="1:5" x14ac:dyDescent="0.35">
      <c r="A157" t="s">
        <v>89</v>
      </c>
      <c r="B157" s="4">
        <f>CORREL(B2:B151,$E$2:$E$151)</f>
        <v>3.7901916890346263E-2</v>
      </c>
      <c r="C157" s="4">
        <f t="shared" ref="C157:E157" si="4">CORREL(C2:C151,$E$2:$E$151)</f>
        <v>-0.2511042984548657</v>
      </c>
      <c r="D157" s="4">
        <f t="shared" si="4"/>
        <v>-0.10355390024807598</v>
      </c>
      <c r="E157">
        <f t="shared" si="4"/>
        <v>0.99999999999999989</v>
      </c>
    </row>
    <row r="158" spans="1:5" x14ac:dyDescent="0.35">
      <c r="A158" s="48" t="s">
        <v>91</v>
      </c>
      <c r="B158" s="51">
        <f>(1-B157*B157)/SQRT(COUNT(B2:B151)-2)</f>
        <v>8.4394014390121966E-2</v>
      </c>
      <c r="C158" s="51">
        <f t="shared" ref="C158:D158" si="5">(1-C157*C157)/SQRT(COUNT(C2:C151)-2)</f>
        <v>7.9186443189462413E-2</v>
      </c>
      <c r="D158" s="51">
        <f t="shared" si="5"/>
        <v>8.3609131892496136E-2</v>
      </c>
      <c r="E158" s="48"/>
    </row>
    <row r="159" spans="1:5" x14ac:dyDescent="0.35">
      <c r="A159" t="s">
        <v>90</v>
      </c>
      <c r="B159" s="4">
        <v>0.43030000000000002</v>
      </c>
      <c r="C159" s="4">
        <v>-1.06E-2</v>
      </c>
      <c r="D159" s="4">
        <v>-4.36E-2</v>
      </c>
      <c r="E159" s="4">
        <v>0.62990000000000002</v>
      </c>
    </row>
    <row r="160" spans="1:5" x14ac:dyDescent="0.35">
      <c r="A160" s="48" t="s">
        <v>94</v>
      </c>
      <c r="B160" s="51">
        <f>SQRT((1+2*B159*B159)/COUNT(B2:B151))</f>
        <v>9.8234993478199875E-2</v>
      </c>
      <c r="C160" s="51">
        <f t="shared" ref="C160:E160" si="6">SQRT((1+2*C159*C159)/COUNT(C2:C151))</f>
        <v>8.3927564341746683E-2</v>
      </c>
      <c r="D160" s="51">
        <f t="shared" si="6"/>
        <v>8.4077509511365778E-2</v>
      </c>
      <c r="E160" s="51">
        <f t="shared" si="6"/>
        <v>0.11160284307907811</v>
      </c>
    </row>
    <row r="164" spans="2:5" x14ac:dyDescent="0.35">
      <c r="B164" s="52">
        <f>B153*0.33</f>
        <v>1.3536332605343798E-2</v>
      </c>
      <c r="C164" s="52">
        <f>C153*0.33</f>
        <v>1.8953798704455259E-2</v>
      </c>
      <c r="D164" s="52">
        <f t="shared" ref="D164:E164" si="7">D153*0.33</f>
        <v>7.7320477013954503E-2</v>
      </c>
      <c r="E164" s="52">
        <f t="shared" si="7"/>
        <v>1.2750918833449728E-2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E1E7-9476-4DF4-A7BB-28AF6CDB6F98}">
  <dimension ref="A1:D154"/>
  <sheetViews>
    <sheetView topLeftCell="A121" workbookViewId="0">
      <selection activeCell="D84" sqref="D84:D154"/>
    </sheetView>
  </sheetViews>
  <sheetFormatPr defaultRowHeight="14.5" x14ac:dyDescent="0.35"/>
  <cols>
    <col min="2" max="2" width="10.36328125" bestFit="1" customWidth="1"/>
    <col min="3" max="3" width="13.36328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B2" s="53" t="s">
        <v>2</v>
      </c>
      <c r="C2" s="53"/>
    </row>
    <row r="3" spans="1:4" x14ac:dyDescent="0.35">
      <c r="A3" t="s">
        <v>3</v>
      </c>
      <c r="B3" t="s">
        <v>4</v>
      </c>
      <c r="C3" t="s">
        <v>5</v>
      </c>
      <c r="D3" s="2" t="s">
        <v>6</v>
      </c>
    </row>
    <row r="4" spans="1:4" x14ac:dyDescent="0.35">
      <c r="A4">
        <v>1870</v>
      </c>
      <c r="B4" s="3">
        <v>810</v>
      </c>
      <c r="C4" s="4">
        <f>LN(B4)</f>
        <v>6.6970342476664841</v>
      </c>
      <c r="D4" s="2"/>
    </row>
    <row r="5" spans="1:4" x14ac:dyDescent="0.35">
      <c r="A5">
        <v>1871</v>
      </c>
      <c r="B5" s="3">
        <v>811</v>
      </c>
      <c r="C5" s="4">
        <f t="shared" ref="C5:C68" si="0">LN(B5)</f>
        <v>6.6982680541154132</v>
      </c>
      <c r="D5" s="5">
        <f>C5-C4</f>
        <v>1.233806448929009E-3</v>
      </c>
    </row>
    <row r="6" spans="1:4" x14ac:dyDescent="0.35">
      <c r="A6">
        <v>1872</v>
      </c>
      <c r="B6" s="3">
        <v>830</v>
      </c>
      <c r="C6" s="4">
        <f t="shared" si="0"/>
        <v>6.7214257007906433</v>
      </c>
      <c r="D6" s="5">
        <f t="shared" ref="D6:D69" si="1">C6-C5</f>
        <v>2.3157646675230126E-2</v>
      </c>
    </row>
    <row r="7" spans="1:4" x14ac:dyDescent="0.35">
      <c r="A7">
        <v>1873</v>
      </c>
      <c r="B7" s="3">
        <v>813</v>
      </c>
      <c r="C7" s="4">
        <f t="shared" si="0"/>
        <v>6.7007311095478101</v>
      </c>
      <c r="D7" s="5">
        <f t="shared" si="1"/>
        <v>-2.0694591242833127E-2</v>
      </c>
    </row>
    <row r="8" spans="1:4" x14ac:dyDescent="0.35">
      <c r="A8">
        <v>1874</v>
      </c>
      <c r="B8" s="3">
        <v>802</v>
      </c>
      <c r="C8" s="4">
        <f t="shared" si="0"/>
        <v>6.6871086078665147</v>
      </c>
      <c r="D8" s="5">
        <f t="shared" si="1"/>
        <v>-1.3622501681295418E-2</v>
      </c>
    </row>
    <row r="9" spans="1:4" x14ac:dyDescent="0.35">
      <c r="A9">
        <v>1875</v>
      </c>
      <c r="B9" s="3">
        <v>832</v>
      </c>
      <c r="C9" s="4">
        <f t="shared" si="0"/>
        <v>6.7238324408212087</v>
      </c>
      <c r="D9" s="5">
        <f t="shared" si="1"/>
        <v>3.6723832954693947E-2</v>
      </c>
    </row>
    <row r="10" spans="1:4" x14ac:dyDescent="0.35">
      <c r="A10">
        <v>1876</v>
      </c>
      <c r="B10" s="3">
        <v>827</v>
      </c>
      <c r="C10" s="4">
        <f t="shared" si="0"/>
        <v>6.7178046950236912</v>
      </c>
      <c r="D10" s="5">
        <f t="shared" si="1"/>
        <v>-6.0277457975175253E-3</v>
      </c>
    </row>
    <row r="11" spans="1:4" x14ac:dyDescent="0.35">
      <c r="A11">
        <v>1877</v>
      </c>
      <c r="B11" s="3">
        <v>838</v>
      </c>
      <c r="C11" s="4">
        <f t="shared" si="0"/>
        <v>6.7310181004820828</v>
      </c>
      <c r="D11" s="5">
        <f t="shared" si="1"/>
        <v>1.3213405458391669E-2</v>
      </c>
    </row>
    <row r="12" spans="1:4" x14ac:dyDescent="0.35">
      <c r="A12">
        <v>1878</v>
      </c>
      <c r="B12" s="3">
        <v>864</v>
      </c>
      <c r="C12" s="4">
        <f t="shared" si="0"/>
        <v>6.7615727688040552</v>
      </c>
      <c r="D12" s="5">
        <f t="shared" si="1"/>
        <v>3.05546683219724E-2</v>
      </c>
    </row>
    <row r="13" spans="1:4" x14ac:dyDescent="0.35">
      <c r="A13">
        <v>1879</v>
      </c>
      <c r="B13" s="3">
        <v>859</v>
      </c>
      <c r="C13" s="4">
        <f t="shared" si="0"/>
        <v>6.7557689219842549</v>
      </c>
      <c r="D13" s="5">
        <f t="shared" si="1"/>
        <v>-5.8038468198002846E-3</v>
      </c>
    </row>
    <row r="14" spans="1:4" x14ac:dyDescent="0.35">
      <c r="A14">
        <v>1880</v>
      </c>
      <c r="B14" s="3">
        <v>1041</v>
      </c>
      <c r="C14" s="4">
        <f t="shared" si="0"/>
        <v>6.9479370686149693</v>
      </c>
      <c r="D14" s="5">
        <f t="shared" si="1"/>
        <v>0.19216814663071435</v>
      </c>
    </row>
    <row r="15" spans="1:4" x14ac:dyDescent="0.35">
      <c r="A15">
        <v>1881</v>
      </c>
      <c r="B15" s="3">
        <v>1097</v>
      </c>
      <c r="C15" s="4">
        <f t="shared" si="0"/>
        <v>7.00033446027523</v>
      </c>
      <c r="D15" s="5">
        <f t="shared" si="1"/>
        <v>5.2397391660260695E-2</v>
      </c>
    </row>
    <row r="16" spans="1:4" x14ac:dyDescent="0.35">
      <c r="A16">
        <v>1882</v>
      </c>
      <c r="B16" s="3">
        <v>1054</v>
      </c>
      <c r="C16" s="4">
        <f t="shared" si="0"/>
        <v>6.9603477291013078</v>
      </c>
      <c r="D16" s="5">
        <f t="shared" si="1"/>
        <v>-3.9986731173922152E-2</v>
      </c>
    </row>
    <row r="17" spans="1:4" x14ac:dyDescent="0.35">
      <c r="A17">
        <v>1883</v>
      </c>
      <c r="B17" s="3">
        <v>1030</v>
      </c>
      <c r="C17" s="4">
        <f t="shared" si="0"/>
        <v>6.9373140812236818</v>
      </c>
      <c r="D17" s="5">
        <f t="shared" si="1"/>
        <v>-2.3033647877626073E-2</v>
      </c>
    </row>
    <row r="18" spans="1:4" x14ac:dyDescent="0.35">
      <c r="A18">
        <v>1884</v>
      </c>
      <c r="B18" s="3">
        <v>1108</v>
      </c>
      <c r="C18" s="4">
        <f t="shared" si="0"/>
        <v>7.0103118673072293</v>
      </c>
      <c r="D18" s="5">
        <f t="shared" si="1"/>
        <v>7.2997786083547567E-2</v>
      </c>
    </row>
    <row r="19" spans="1:4" x14ac:dyDescent="0.35">
      <c r="A19">
        <v>1885</v>
      </c>
      <c r="B19" s="3">
        <v>1108</v>
      </c>
      <c r="C19" s="4">
        <f t="shared" si="0"/>
        <v>7.0103118673072293</v>
      </c>
      <c r="D19" s="5">
        <f t="shared" si="1"/>
        <v>0</v>
      </c>
    </row>
    <row r="20" spans="1:4" x14ac:dyDescent="0.35">
      <c r="A20">
        <v>1886</v>
      </c>
      <c r="B20" s="3">
        <v>1089</v>
      </c>
      <c r="C20" s="4">
        <f t="shared" si="0"/>
        <v>6.9930151229329605</v>
      </c>
      <c r="D20" s="5">
        <f t="shared" si="1"/>
        <v>-1.7296744374268869E-2</v>
      </c>
    </row>
    <row r="21" spans="1:4" x14ac:dyDescent="0.35">
      <c r="A21">
        <v>1887</v>
      </c>
      <c r="B21" s="3">
        <v>1090</v>
      </c>
      <c r="C21" s="4">
        <f t="shared" si="0"/>
        <v>6.9939329752231894</v>
      </c>
      <c r="D21" s="5">
        <f t="shared" si="1"/>
        <v>9.1785229022889325E-4</v>
      </c>
    </row>
    <row r="22" spans="1:4" x14ac:dyDescent="0.35">
      <c r="A22">
        <v>1888</v>
      </c>
      <c r="B22" s="3">
        <v>1081</v>
      </c>
      <c r="C22" s="4">
        <f t="shared" si="0"/>
        <v>6.9856418176392081</v>
      </c>
      <c r="D22" s="5">
        <f t="shared" si="1"/>
        <v>-8.2911575839812457E-3</v>
      </c>
    </row>
    <row r="23" spans="1:4" x14ac:dyDescent="0.35">
      <c r="A23">
        <v>1889</v>
      </c>
      <c r="B23" s="3">
        <v>1070</v>
      </c>
      <c r="C23" s="4">
        <f t="shared" si="0"/>
        <v>6.9754139274559517</v>
      </c>
      <c r="D23" s="5">
        <f t="shared" si="1"/>
        <v>-1.0227890183256427E-2</v>
      </c>
    </row>
    <row r="24" spans="1:4" x14ac:dyDescent="0.35">
      <c r="A24">
        <v>1890</v>
      </c>
      <c r="B24" s="3">
        <v>1030</v>
      </c>
      <c r="C24" s="4">
        <f t="shared" si="0"/>
        <v>6.9373140812236818</v>
      </c>
      <c r="D24" s="5">
        <f t="shared" si="1"/>
        <v>-3.8099846232269918E-2</v>
      </c>
    </row>
    <row r="25" spans="1:4" x14ac:dyDescent="0.35">
      <c r="A25">
        <v>1891</v>
      </c>
      <c r="B25" s="3">
        <v>1049</v>
      </c>
      <c r="C25" s="4">
        <f t="shared" si="0"/>
        <v>6.9555926083962971</v>
      </c>
      <c r="D25" s="5">
        <f t="shared" si="1"/>
        <v>1.8278527172615355E-2</v>
      </c>
    </row>
    <row r="26" spans="1:4" x14ac:dyDescent="0.35">
      <c r="A26">
        <v>1892</v>
      </c>
      <c r="B26" s="3">
        <v>1081</v>
      </c>
      <c r="C26" s="4">
        <f t="shared" si="0"/>
        <v>6.9856418176392081</v>
      </c>
      <c r="D26" s="5">
        <f t="shared" si="1"/>
        <v>3.004920924291099E-2</v>
      </c>
    </row>
    <row r="27" spans="1:4" x14ac:dyDescent="0.35">
      <c r="A27">
        <v>1893</v>
      </c>
      <c r="B27" s="3">
        <v>1103</v>
      </c>
      <c r="C27" s="4">
        <f t="shared" si="0"/>
        <v>7.0057890192535028</v>
      </c>
      <c r="D27" s="5">
        <f t="shared" si="1"/>
        <v>2.014720161429473E-2</v>
      </c>
    </row>
    <row r="28" spans="1:4" x14ac:dyDescent="0.35">
      <c r="A28">
        <v>1894</v>
      </c>
      <c r="B28" s="3">
        <v>1106</v>
      </c>
      <c r="C28" s="4">
        <f t="shared" si="0"/>
        <v>7.0085051820822803</v>
      </c>
      <c r="D28" s="5">
        <f t="shared" si="1"/>
        <v>2.716162828777513E-3</v>
      </c>
    </row>
    <row r="29" spans="1:4" x14ac:dyDescent="0.35">
      <c r="A29">
        <v>1895</v>
      </c>
      <c r="B29" s="3">
        <v>1097</v>
      </c>
      <c r="C29" s="4">
        <f t="shared" si="0"/>
        <v>7.00033446027523</v>
      </c>
      <c r="D29" s="5">
        <f t="shared" si="1"/>
        <v>-8.1707218070503629E-3</v>
      </c>
    </row>
    <row r="30" spans="1:4" x14ac:dyDescent="0.35">
      <c r="A30">
        <v>1896</v>
      </c>
      <c r="B30" s="3">
        <v>1092</v>
      </c>
      <c r="C30" s="4">
        <f t="shared" si="0"/>
        <v>6.9957661563048505</v>
      </c>
      <c r="D30" s="5">
        <f t="shared" si="1"/>
        <v>-4.5683039703794392E-3</v>
      </c>
    </row>
    <row r="31" spans="1:4" x14ac:dyDescent="0.35">
      <c r="A31">
        <v>1897</v>
      </c>
      <c r="B31" s="3">
        <v>1092</v>
      </c>
      <c r="C31" s="4">
        <f t="shared" si="0"/>
        <v>6.9957661563048505</v>
      </c>
      <c r="D31" s="5">
        <f t="shared" si="1"/>
        <v>0</v>
      </c>
    </row>
    <row r="32" spans="1:4" x14ac:dyDescent="0.35">
      <c r="A32">
        <v>1898</v>
      </c>
      <c r="B32" s="3">
        <v>1084</v>
      </c>
      <c r="C32" s="4">
        <f t="shared" si="0"/>
        <v>6.9884131819995918</v>
      </c>
      <c r="D32" s="5">
        <f t="shared" si="1"/>
        <v>-7.3529743052587193E-3</v>
      </c>
    </row>
    <row r="33" spans="1:4" x14ac:dyDescent="0.35">
      <c r="A33">
        <v>1899</v>
      </c>
      <c r="B33" s="3">
        <v>1127</v>
      </c>
      <c r="C33" s="4">
        <f t="shared" si="0"/>
        <v>7.0273145140397766</v>
      </c>
      <c r="D33" s="5">
        <f t="shared" si="1"/>
        <v>3.8901332040184755E-2</v>
      </c>
    </row>
    <row r="34" spans="1:4" x14ac:dyDescent="0.35">
      <c r="A34">
        <v>1900</v>
      </c>
      <c r="B34" s="3">
        <v>1151</v>
      </c>
      <c r="C34" s="4">
        <f t="shared" si="0"/>
        <v>7.0483864087218828</v>
      </c>
      <c r="D34" s="5">
        <f t="shared" si="1"/>
        <v>2.107189468210624E-2</v>
      </c>
    </row>
    <row r="35" spans="1:4" x14ac:dyDescent="0.35">
      <c r="A35">
        <v>1901</v>
      </c>
      <c r="B35" s="3">
        <v>1121</v>
      </c>
      <c r="C35" s="4">
        <f t="shared" si="0"/>
        <v>7.02197642307216</v>
      </c>
      <c r="D35" s="5">
        <f t="shared" si="1"/>
        <v>-2.6409985649722856E-2</v>
      </c>
    </row>
    <row r="36" spans="1:4" x14ac:dyDescent="0.35">
      <c r="A36">
        <v>1902</v>
      </c>
      <c r="B36" s="3">
        <v>1087</v>
      </c>
      <c r="C36" s="4">
        <f t="shared" si="0"/>
        <v>6.9911768871212097</v>
      </c>
      <c r="D36" s="5">
        <f t="shared" si="1"/>
        <v>-3.0799535950950307E-2</v>
      </c>
    </row>
    <row r="37" spans="1:4" x14ac:dyDescent="0.35">
      <c r="A37">
        <v>1903</v>
      </c>
      <c r="B37" s="3">
        <v>1135</v>
      </c>
      <c r="C37" s="4">
        <f t="shared" si="0"/>
        <v>7.0343879299155034</v>
      </c>
      <c r="D37" s="5">
        <f t="shared" si="1"/>
        <v>4.3211042794293775E-2</v>
      </c>
    </row>
    <row r="38" spans="1:4" x14ac:dyDescent="0.35">
      <c r="A38">
        <v>1904</v>
      </c>
      <c r="B38" s="3">
        <v>1138</v>
      </c>
      <c r="C38" s="4">
        <f t="shared" si="0"/>
        <v>7.0370276146862762</v>
      </c>
      <c r="D38" s="5">
        <f t="shared" si="1"/>
        <v>2.6396847707728099E-3</v>
      </c>
    </row>
    <row r="39" spans="1:4" x14ac:dyDescent="0.35">
      <c r="A39">
        <v>1905</v>
      </c>
      <c r="B39" s="3">
        <v>1140</v>
      </c>
      <c r="C39" s="4">
        <f t="shared" si="0"/>
        <v>7.0387835413885416</v>
      </c>
      <c r="D39" s="5">
        <f t="shared" si="1"/>
        <v>1.7559267022653202E-3</v>
      </c>
    </row>
    <row r="40" spans="1:4" x14ac:dyDescent="0.35">
      <c r="A40">
        <v>1906</v>
      </c>
      <c r="B40" s="3">
        <v>1157</v>
      </c>
      <c r="C40" s="4">
        <f t="shared" si="0"/>
        <v>7.0535857271936768</v>
      </c>
      <c r="D40" s="5">
        <f t="shared" si="1"/>
        <v>1.4802185805135259E-2</v>
      </c>
    </row>
    <row r="41" spans="1:4" x14ac:dyDescent="0.35">
      <c r="A41">
        <v>1907</v>
      </c>
      <c r="B41" s="3">
        <v>1175</v>
      </c>
      <c r="C41" s="4">
        <f t="shared" si="0"/>
        <v>7.0690234265782594</v>
      </c>
      <c r="D41" s="5">
        <f t="shared" si="1"/>
        <v>1.5437699384582615E-2</v>
      </c>
    </row>
    <row r="42" spans="1:4" x14ac:dyDescent="0.35">
      <c r="A42">
        <v>1908</v>
      </c>
      <c r="B42" s="3">
        <v>1160</v>
      </c>
      <c r="C42" s="4">
        <f t="shared" si="0"/>
        <v>7.0561752841004104</v>
      </c>
      <c r="D42" s="5">
        <f t="shared" si="1"/>
        <v>-1.2848142477849045E-2</v>
      </c>
    </row>
    <row r="43" spans="1:4" x14ac:dyDescent="0.35">
      <c r="A43">
        <v>1909</v>
      </c>
      <c r="B43" s="3">
        <v>1205</v>
      </c>
      <c r="C43" s="4">
        <f t="shared" si="0"/>
        <v>7.0942348459247553</v>
      </c>
      <c r="D43" s="5">
        <f t="shared" si="1"/>
        <v>3.805956182434489E-2</v>
      </c>
    </row>
    <row r="44" spans="1:4" x14ac:dyDescent="0.35">
      <c r="A44">
        <v>1910</v>
      </c>
      <c r="B44" s="3">
        <v>1264</v>
      </c>
      <c r="C44" s="4">
        <f t="shared" si="0"/>
        <v>7.1420365747068031</v>
      </c>
      <c r="D44" s="5">
        <f t="shared" si="1"/>
        <v>4.7801728782047803E-2</v>
      </c>
    </row>
    <row r="45" spans="1:4" x14ac:dyDescent="0.35">
      <c r="A45">
        <v>1911</v>
      </c>
      <c r="B45" s="3">
        <v>1309</v>
      </c>
      <c r="C45" s="4">
        <f t="shared" si="0"/>
        <v>7.1770187659099003</v>
      </c>
      <c r="D45" s="5">
        <f t="shared" si="1"/>
        <v>3.4982191203097202E-2</v>
      </c>
    </row>
    <row r="46" spans="1:4" x14ac:dyDescent="0.35">
      <c r="A46">
        <v>1912</v>
      </c>
      <c r="B46" s="3">
        <v>1315</v>
      </c>
      <c r="C46" s="4">
        <f t="shared" si="0"/>
        <v>7.1815919446118652</v>
      </c>
      <c r="D46" s="5">
        <f t="shared" si="1"/>
        <v>4.5731787019649417E-3</v>
      </c>
    </row>
    <row r="47" spans="1:4" x14ac:dyDescent="0.35">
      <c r="A47">
        <v>1913</v>
      </c>
      <c r="B47" s="3">
        <v>1361</v>
      </c>
      <c r="C47" s="4">
        <f t="shared" si="0"/>
        <v>7.215975002651466</v>
      </c>
      <c r="D47" s="5">
        <f t="shared" si="1"/>
        <v>3.4383058039600733E-2</v>
      </c>
    </row>
    <row r="48" spans="1:4" x14ac:dyDescent="0.35">
      <c r="A48">
        <v>1914</v>
      </c>
      <c r="B48" s="3">
        <v>1345</v>
      </c>
      <c r="C48" s="4">
        <f t="shared" si="0"/>
        <v>7.2041492920359396</v>
      </c>
      <c r="D48" s="5">
        <f t="shared" si="1"/>
        <v>-1.1825710615526397E-2</v>
      </c>
    </row>
    <row r="49" spans="1:4" x14ac:dyDescent="0.35">
      <c r="A49">
        <v>1915</v>
      </c>
      <c r="B49" s="3">
        <v>1349</v>
      </c>
      <c r="C49" s="4">
        <f t="shared" si="0"/>
        <v>7.2071188562077557</v>
      </c>
      <c r="D49" s="5">
        <f t="shared" si="1"/>
        <v>2.9695641718161525E-3</v>
      </c>
    </row>
    <row r="50" spans="1:4" x14ac:dyDescent="0.35">
      <c r="A50">
        <v>1916</v>
      </c>
      <c r="B50" s="3">
        <v>1344</v>
      </c>
      <c r="C50" s="4">
        <f t="shared" si="0"/>
        <v>7.203405521083095</v>
      </c>
      <c r="D50" s="5">
        <f t="shared" si="1"/>
        <v>-3.713335124660766E-3</v>
      </c>
    </row>
    <row r="51" spans="1:4" x14ac:dyDescent="0.35">
      <c r="A51">
        <v>1917</v>
      </c>
      <c r="B51" s="3">
        <v>1333</v>
      </c>
      <c r="C51" s="4">
        <f t="shared" si="0"/>
        <v>7.1951873201787091</v>
      </c>
      <c r="D51" s="5">
        <f t="shared" si="1"/>
        <v>-8.2182009043858528E-3</v>
      </c>
    </row>
    <row r="52" spans="1:4" x14ac:dyDescent="0.35">
      <c r="A52">
        <v>1918</v>
      </c>
      <c r="B52" s="3">
        <v>1358</v>
      </c>
      <c r="C52" s="4">
        <f t="shared" si="0"/>
        <v>7.2137683081186417</v>
      </c>
      <c r="D52" s="5">
        <f t="shared" si="1"/>
        <v>1.8580987939932569E-2</v>
      </c>
    </row>
    <row r="53" spans="1:4" x14ac:dyDescent="0.35">
      <c r="A53">
        <v>1919</v>
      </c>
      <c r="B53" s="3">
        <v>1468</v>
      </c>
      <c r="C53" s="4">
        <f t="shared" si="0"/>
        <v>7.2916562091744606</v>
      </c>
      <c r="D53" s="5">
        <f t="shared" si="1"/>
        <v>7.7887901055818887E-2</v>
      </c>
    </row>
    <row r="54" spans="1:4" x14ac:dyDescent="0.35">
      <c r="A54">
        <v>1920</v>
      </c>
      <c r="B54" s="3">
        <v>1409</v>
      </c>
      <c r="C54" s="4">
        <f t="shared" si="0"/>
        <v>7.2506355118986798</v>
      </c>
      <c r="D54" s="5">
        <f t="shared" si="1"/>
        <v>-4.1020697275780726E-2</v>
      </c>
    </row>
    <row r="55" spans="1:4" x14ac:dyDescent="0.35">
      <c r="A55">
        <v>1921</v>
      </c>
      <c r="B55" s="3">
        <v>1395</v>
      </c>
      <c r="C55" s="4">
        <f t="shared" si="0"/>
        <v>7.2406496942554659</v>
      </c>
      <c r="D55" s="5">
        <f t="shared" si="1"/>
        <v>-9.9858176432139345E-3</v>
      </c>
    </row>
    <row r="56" spans="1:4" x14ac:dyDescent="0.35">
      <c r="A56">
        <v>1922</v>
      </c>
      <c r="B56" s="3">
        <v>1417</v>
      </c>
      <c r="C56" s="4">
        <f t="shared" si="0"/>
        <v>7.2562972396906806</v>
      </c>
      <c r="D56" s="5">
        <f t="shared" si="1"/>
        <v>1.5647545435214738E-2</v>
      </c>
    </row>
    <row r="57" spans="1:4" x14ac:dyDescent="0.35">
      <c r="A57">
        <v>1923</v>
      </c>
      <c r="B57" s="3">
        <v>1428</v>
      </c>
      <c r="C57" s="4">
        <f t="shared" si="0"/>
        <v>7.2640301428995295</v>
      </c>
      <c r="D57" s="5">
        <f t="shared" si="1"/>
        <v>7.7329032088488958E-3</v>
      </c>
    </row>
    <row r="58" spans="1:4" x14ac:dyDescent="0.35">
      <c r="A58">
        <v>1924</v>
      </c>
      <c r="B58" s="3">
        <v>1486</v>
      </c>
      <c r="C58" s="4">
        <f t="shared" si="0"/>
        <v>7.3038432252777046</v>
      </c>
      <c r="D58" s="5">
        <f t="shared" si="1"/>
        <v>3.9813082378175046E-2</v>
      </c>
    </row>
    <row r="59" spans="1:4" x14ac:dyDescent="0.35">
      <c r="A59">
        <v>1925</v>
      </c>
      <c r="B59" s="3">
        <v>1497</v>
      </c>
      <c r="C59" s="4">
        <f t="shared" si="0"/>
        <v>7.3112183844196288</v>
      </c>
      <c r="D59" s="5">
        <f t="shared" si="1"/>
        <v>7.3751591419242146E-3</v>
      </c>
    </row>
    <row r="60" spans="1:4" x14ac:dyDescent="0.35">
      <c r="A60">
        <v>1926</v>
      </c>
      <c r="B60" s="3">
        <v>1565</v>
      </c>
      <c r="C60" s="4">
        <f t="shared" si="0"/>
        <v>7.3556411029742534</v>
      </c>
      <c r="D60" s="5">
        <f t="shared" si="1"/>
        <v>4.4422718554624652E-2</v>
      </c>
    </row>
    <row r="61" spans="1:4" x14ac:dyDescent="0.35">
      <c r="A61">
        <v>1927</v>
      </c>
      <c r="B61" s="3">
        <v>1645</v>
      </c>
      <c r="C61" s="4">
        <f t="shared" si="0"/>
        <v>7.4054956631994724</v>
      </c>
      <c r="D61" s="5">
        <f t="shared" si="1"/>
        <v>4.9854560225218947E-2</v>
      </c>
    </row>
    <row r="62" spans="1:4" x14ac:dyDescent="0.35">
      <c r="A62">
        <v>1928</v>
      </c>
      <c r="B62" s="3">
        <v>1685</v>
      </c>
      <c r="C62" s="4">
        <f t="shared" si="0"/>
        <v>7.4295208427864621</v>
      </c>
      <c r="D62" s="5">
        <f t="shared" si="1"/>
        <v>2.4025179586989687E-2</v>
      </c>
    </row>
    <row r="63" spans="1:4" x14ac:dyDescent="0.35">
      <c r="A63">
        <v>1929</v>
      </c>
      <c r="B63" s="3">
        <v>1702</v>
      </c>
      <c r="C63" s="4">
        <f t="shared" si="0"/>
        <v>7.4395593091333199</v>
      </c>
      <c r="D63" s="5">
        <f t="shared" si="1"/>
        <v>1.0038466346857788E-2</v>
      </c>
    </row>
    <row r="64" spans="1:4" x14ac:dyDescent="0.35">
      <c r="A64">
        <v>1930</v>
      </c>
      <c r="B64" s="3">
        <v>1704</v>
      </c>
      <c r="C64" s="4">
        <f t="shared" si="0"/>
        <v>7.4407337073892608</v>
      </c>
      <c r="D64" s="5">
        <f t="shared" si="1"/>
        <v>1.1743982559409005E-3</v>
      </c>
    </row>
    <row r="65" spans="1:4" x14ac:dyDescent="0.35">
      <c r="A65">
        <v>1931</v>
      </c>
      <c r="B65" s="3">
        <v>1568</v>
      </c>
      <c r="C65" s="4">
        <f t="shared" si="0"/>
        <v>7.357556200910353</v>
      </c>
      <c r="D65" s="5">
        <f t="shared" si="1"/>
        <v>-8.3177506478907759E-2</v>
      </c>
    </row>
    <row r="66" spans="1:4" x14ac:dyDescent="0.35">
      <c r="A66">
        <v>1932</v>
      </c>
      <c r="B66" s="3">
        <v>1481</v>
      </c>
      <c r="C66" s="4">
        <f t="shared" si="0"/>
        <v>7.300472814267799</v>
      </c>
      <c r="D66" s="5">
        <f t="shared" si="1"/>
        <v>-5.7083386642553968E-2</v>
      </c>
    </row>
    <row r="67" spans="1:4" x14ac:dyDescent="0.35">
      <c r="A67">
        <v>1933</v>
      </c>
      <c r="B67" s="3">
        <v>1470</v>
      </c>
      <c r="C67" s="4">
        <f t="shared" si="0"/>
        <v>7.2930176797727819</v>
      </c>
      <c r="D67" s="5">
        <f t="shared" si="1"/>
        <v>-7.4551344950171128E-3</v>
      </c>
    </row>
    <row r="68" spans="1:4" x14ac:dyDescent="0.35">
      <c r="A68">
        <v>1934</v>
      </c>
      <c r="B68" s="3">
        <v>1465</v>
      </c>
      <c r="C68" s="4">
        <f t="shared" si="0"/>
        <v>7.2896105214511673</v>
      </c>
      <c r="D68" s="5">
        <f t="shared" si="1"/>
        <v>-3.407158321614645E-3</v>
      </c>
    </row>
    <row r="69" spans="1:4" x14ac:dyDescent="0.35">
      <c r="A69">
        <v>1935</v>
      </c>
      <c r="B69" s="3">
        <v>1478</v>
      </c>
      <c r="C69" s="4">
        <f t="shared" ref="C69:C132" si="2">LN(B69)</f>
        <v>7.2984451015081468</v>
      </c>
      <c r="D69" s="5">
        <f t="shared" si="1"/>
        <v>8.8345800569795685E-3</v>
      </c>
    </row>
    <row r="70" spans="1:4" x14ac:dyDescent="0.35">
      <c r="A70">
        <v>1936</v>
      </c>
      <c r="B70" s="3">
        <v>1543</v>
      </c>
      <c r="C70" s="4">
        <f t="shared" si="2"/>
        <v>7.3414838523631607</v>
      </c>
      <c r="D70" s="5">
        <f t="shared" ref="D70:D133" si="3">C70-C69</f>
        <v>4.3038750855013852E-2</v>
      </c>
    </row>
    <row r="71" spans="1:4" x14ac:dyDescent="0.35">
      <c r="A71">
        <v>1937</v>
      </c>
      <c r="B71" s="3">
        <v>1694</v>
      </c>
      <c r="C71" s="4">
        <f t="shared" si="2"/>
        <v>7.4348478752119993</v>
      </c>
      <c r="D71" s="5">
        <f t="shared" si="3"/>
        <v>9.3364022848838601E-2</v>
      </c>
    </row>
    <row r="72" spans="1:4" x14ac:dyDescent="0.35">
      <c r="A72">
        <v>1938</v>
      </c>
      <c r="B72" s="3">
        <v>1655</v>
      </c>
      <c r="C72" s="4">
        <f t="shared" si="2"/>
        <v>7.4115562878111634</v>
      </c>
      <c r="D72" s="5">
        <f t="shared" si="3"/>
        <v>-2.3291587400835922E-2</v>
      </c>
    </row>
    <row r="73" spans="1:4" x14ac:dyDescent="0.35">
      <c r="A73">
        <v>1939</v>
      </c>
      <c r="B73" s="3">
        <v>1639</v>
      </c>
      <c r="C73" s="4">
        <f t="shared" si="2"/>
        <v>7.4018415787438299</v>
      </c>
      <c r="D73" s="5">
        <f t="shared" si="3"/>
        <v>-9.7147090673335157E-3</v>
      </c>
    </row>
    <row r="74" spans="1:4" x14ac:dyDescent="0.35">
      <c r="A74">
        <v>1940</v>
      </c>
      <c r="B74" s="3">
        <v>1766</v>
      </c>
      <c r="C74" s="4">
        <f t="shared" si="2"/>
        <v>7.4764723811639051</v>
      </c>
      <c r="D74" s="5">
        <f t="shared" si="3"/>
        <v>7.4630802420075248E-2</v>
      </c>
    </row>
    <row r="75" spans="1:4" x14ac:dyDescent="0.35">
      <c r="A75">
        <v>1941</v>
      </c>
      <c r="B75" s="3">
        <v>1808</v>
      </c>
      <c r="C75" s="4">
        <f t="shared" si="2"/>
        <v>7.4999765409521215</v>
      </c>
      <c r="D75" s="5">
        <f t="shared" si="3"/>
        <v>2.3504159788216406E-2</v>
      </c>
    </row>
    <row r="76" spans="1:4" x14ac:dyDescent="0.35">
      <c r="A76">
        <v>1942</v>
      </c>
      <c r="B76" s="6"/>
      <c r="C76" s="4"/>
      <c r="D76" s="5"/>
    </row>
    <row r="77" spans="1:4" x14ac:dyDescent="0.35">
      <c r="A77">
        <v>1943</v>
      </c>
      <c r="B77" s="6"/>
      <c r="C77" s="4"/>
      <c r="D77" s="5"/>
    </row>
    <row r="78" spans="1:4" x14ac:dyDescent="0.35">
      <c r="A78">
        <v>1944</v>
      </c>
      <c r="B78" s="6"/>
      <c r="C78" s="4"/>
      <c r="D78" s="5"/>
    </row>
    <row r="79" spans="1:4" x14ac:dyDescent="0.35">
      <c r="A79">
        <v>1945</v>
      </c>
      <c r="B79" s="6"/>
      <c r="C79" s="4"/>
      <c r="D79" s="5"/>
    </row>
    <row r="80" spans="1:4" x14ac:dyDescent="0.35">
      <c r="A80">
        <v>1946</v>
      </c>
      <c r="B80" s="6"/>
      <c r="C80" s="4"/>
      <c r="D80" s="5"/>
    </row>
    <row r="81" spans="1:4" x14ac:dyDescent="0.35">
      <c r="A81">
        <v>1947</v>
      </c>
      <c r="B81" s="6"/>
      <c r="C81" s="4"/>
      <c r="D81" s="5"/>
    </row>
    <row r="82" spans="1:4" x14ac:dyDescent="0.35">
      <c r="A82">
        <v>1948</v>
      </c>
      <c r="B82" s="6"/>
      <c r="C82" s="4"/>
      <c r="D82" s="5"/>
    </row>
    <row r="83" spans="1:4" x14ac:dyDescent="0.35">
      <c r="A83">
        <v>1949</v>
      </c>
      <c r="B83" s="3">
        <v>1159</v>
      </c>
      <c r="C83" s="4">
        <f t="shared" si="2"/>
        <v>7.0553128433397516</v>
      </c>
      <c r="D83" s="5"/>
    </row>
    <row r="84" spans="1:4" x14ac:dyDescent="0.35">
      <c r="A84">
        <v>1950</v>
      </c>
      <c r="B84" s="3">
        <v>1280</v>
      </c>
      <c r="C84" s="4">
        <f t="shared" si="2"/>
        <v>7.1546153569136628</v>
      </c>
      <c r="D84" s="5">
        <f t="shared" si="3"/>
        <v>9.9302513573911178E-2</v>
      </c>
    </row>
    <row r="85" spans="1:4" x14ac:dyDescent="0.35">
      <c r="A85">
        <v>1951</v>
      </c>
      <c r="B85" s="3">
        <v>1356</v>
      </c>
      <c r="C85" s="4">
        <f t="shared" si="2"/>
        <v>7.2122944685003407</v>
      </c>
      <c r="D85" s="5">
        <f t="shared" si="3"/>
        <v>5.7679111586677934E-2</v>
      </c>
    </row>
    <row r="86" spans="1:4" x14ac:dyDescent="0.35">
      <c r="A86">
        <v>1952</v>
      </c>
      <c r="B86" s="3">
        <v>1401</v>
      </c>
      <c r="C86" s="4">
        <f t="shared" si="2"/>
        <v>7.2449415463370066</v>
      </c>
      <c r="D86" s="5">
        <f t="shared" si="3"/>
        <v>3.2647077836665872E-2</v>
      </c>
    </row>
    <row r="87" spans="1:4" x14ac:dyDescent="0.35">
      <c r="A87">
        <v>1953</v>
      </c>
      <c r="B87" s="3">
        <v>1451</v>
      </c>
      <c r="C87" s="4">
        <f t="shared" si="2"/>
        <v>7.2800082528841878</v>
      </c>
      <c r="D87" s="5">
        <f t="shared" si="3"/>
        <v>3.5066706547181248E-2</v>
      </c>
    </row>
    <row r="88" spans="1:4" x14ac:dyDescent="0.35">
      <c r="A88">
        <v>1954</v>
      </c>
      <c r="B88" s="3">
        <v>1517</v>
      </c>
      <c r="C88" s="4">
        <f t="shared" si="2"/>
        <v>7.3244899793485319</v>
      </c>
      <c r="D88" s="5">
        <f t="shared" si="3"/>
        <v>4.4481726464344007E-2</v>
      </c>
    </row>
    <row r="89" spans="1:4" x14ac:dyDescent="0.35">
      <c r="A89">
        <v>1955</v>
      </c>
      <c r="B89" s="3">
        <v>1537</v>
      </c>
      <c r="C89" s="4">
        <f t="shared" si="2"/>
        <v>7.3375877435385961</v>
      </c>
      <c r="D89" s="5">
        <f t="shared" si="3"/>
        <v>1.3097764190064254E-2</v>
      </c>
    </row>
    <row r="90" spans="1:4" x14ac:dyDescent="0.35">
      <c r="A90">
        <v>1956</v>
      </c>
      <c r="B90" s="3">
        <v>1533</v>
      </c>
      <c r="C90" s="4">
        <f t="shared" si="2"/>
        <v>7.3349818788718144</v>
      </c>
      <c r="D90" s="5">
        <f t="shared" si="3"/>
        <v>-2.6058646667816987E-3</v>
      </c>
    </row>
    <row r="91" spans="1:4" x14ac:dyDescent="0.35">
      <c r="A91">
        <v>1957</v>
      </c>
      <c r="B91" s="3">
        <v>1613</v>
      </c>
      <c r="C91" s="4">
        <f t="shared" si="2"/>
        <v>7.3858510781252091</v>
      </c>
      <c r="D91" s="5">
        <f t="shared" si="3"/>
        <v>5.0869199253394726E-2</v>
      </c>
    </row>
    <row r="92" spans="1:4" x14ac:dyDescent="0.35">
      <c r="A92">
        <v>1958</v>
      </c>
      <c r="B92" s="3">
        <v>1530</v>
      </c>
      <c r="C92" s="4">
        <f t="shared" si="2"/>
        <v>7.3330230143864812</v>
      </c>
      <c r="D92" s="5">
        <f t="shared" si="3"/>
        <v>-5.2828063738727948E-2</v>
      </c>
    </row>
    <row r="93" spans="1:4" x14ac:dyDescent="0.35">
      <c r="A93">
        <v>1959</v>
      </c>
      <c r="B93" s="3">
        <v>1570</v>
      </c>
      <c r="C93" s="4">
        <f t="shared" si="2"/>
        <v>7.3588308983423536</v>
      </c>
      <c r="D93" s="5">
        <f t="shared" si="3"/>
        <v>2.5807883955872413E-2</v>
      </c>
    </row>
    <row r="94" spans="1:4" x14ac:dyDescent="0.35">
      <c r="A94">
        <v>1960</v>
      </c>
      <c r="B94" s="3">
        <v>1613</v>
      </c>
      <c r="C94" s="4">
        <f t="shared" si="2"/>
        <v>7.3858510781252091</v>
      </c>
      <c r="D94" s="5">
        <f t="shared" si="3"/>
        <v>2.7020179782855536E-2</v>
      </c>
    </row>
    <row r="95" spans="1:4" x14ac:dyDescent="0.35">
      <c r="A95">
        <v>1961</v>
      </c>
      <c r="B95" s="3">
        <v>1690</v>
      </c>
      <c r="C95" s="4">
        <f t="shared" si="2"/>
        <v>7.4324838079171194</v>
      </c>
      <c r="D95" s="5">
        <f t="shared" si="3"/>
        <v>4.6632729791910243E-2</v>
      </c>
    </row>
    <row r="96" spans="1:4" x14ac:dyDescent="0.35">
      <c r="A96">
        <v>1962</v>
      </c>
      <c r="B96" s="3">
        <v>1653</v>
      </c>
      <c r="C96" s="4">
        <f t="shared" si="2"/>
        <v>7.410347097821024</v>
      </c>
      <c r="D96" s="5">
        <f t="shared" si="3"/>
        <v>-2.2136710096095413E-2</v>
      </c>
    </row>
    <row r="97" spans="1:4" x14ac:dyDescent="0.35">
      <c r="A97">
        <v>1963</v>
      </c>
      <c r="B97" s="3">
        <v>1557</v>
      </c>
      <c r="C97" s="4">
        <f t="shared" si="2"/>
        <v>7.3505161718339984</v>
      </c>
      <c r="D97" s="5">
        <f t="shared" si="3"/>
        <v>-5.9830925987025552E-2</v>
      </c>
    </row>
    <row r="98" spans="1:4" x14ac:dyDescent="0.35">
      <c r="A98">
        <v>1964</v>
      </c>
      <c r="B98" s="3">
        <v>1583</v>
      </c>
      <c r="C98" s="4">
        <f t="shared" si="2"/>
        <v>7.3670770598810122</v>
      </c>
      <c r="D98" s="5">
        <f t="shared" si="3"/>
        <v>1.6560888047013833E-2</v>
      </c>
    </row>
    <row r="99" spans="1:4" x14ac:dyDescent="0.35">
      <c r="A99">
        <v>1965</v>
      </c>
      <c r="B99" s="3">
        <v>1567</v>
      </c>
      <c r="C99" s="4">
        <f t="shared" si="2"/>
        <v>7.3569182423560209</v>
      </c>
      <c r="D99" s="5">
        <f t="shared" si="3"/>
        <v>-1.015881752499137E-2</v>
      </c>
    </row>
    <row r="100" spans="1:4" x14ac:dyDescent="0.35">
      <c r="A100">
        <v>1966</v>
      </c>
      <c r="B100" s="3">
        <v>1535</v>
      </c>
      <c r="C100" s="4">
        <f t="shared" si="2"/>
        <v>7.3362856600212973</v>
      </c>
      <c r="D100" s="5">
        <f t="shared" si="3"/>
        <v>-2.0632582334723537E-2</v>
      </c>
    </row>
    <row r="101" spans="1:4" x14ac:dyDescent="0.35">
      <c r="A101">
        <v>1967</v>
      </c>
      <c r="B101" s="3">
        <v>1470</v>
      </c>
      <c r="C101" s="4">
        <f t="shared" si="2"/>
        <v>7.2930176797727819</v>
      </c>
      <c r="D101" s="5">
        <f t="shared" si="3"/>
        <v>-4.3267980248515414E-2</v>
      </c>
    </row>
    <row r="102" spans="1:4" x14ac:dyDescent="0.35">
      <c r="A102">
        <v>1968</v>
      </c>
      <c r="B102" s="3">
        <v>1580</v>
      </c>
      <c r="C102" s="4">
        <f t="shared" si="2"/>
        <v>7.3651801260210128</v>
      </c>
      <c r="D102" s="5">
        <f t="shared" si="3"/>
        <v>7.2162446248230872E-2</v>
      </c>
    </row>
    <row r="103" spans="1:4" x14ac:dyDescent="0.35">
      <c r="A103">
        <v>1969</v>
      </c>
      <c r="B103" s="3">
        <v>1739</v>
      </c>
      <c r="C103" s="4">
        <f t="shared" si="2"/>
        <v>7.4610655143542832</v>
      </c>
      <c r="D103" s="5">
        <f t="shared" si="3"/>
        <v>9.5885388333270427E-2</v>
      </c>
    </row>
    <row r="104" spans="1:4" x14ac:dyDescent="0.35">
      <c r="A104">
        <v>1970</v>
      </c>
      <c r="B104" s="3">
        <v>1882</v>
      </c>
      <c r="C104" s="4">
        <f t="shared" si="2"/>
        <v>7.5400903201453247</v>
      </c>
      <c r="D104" s="5">
        <f t="shared" si="3"/>
        <v>7.902480579104143E-2</v>
      </c>
    </row>
    <row r="105" spans="1:4" x14ac:dyDescent="0.35">
      <c r="A105">
        <v>1971</v>
      </c>
      <c r="B105" s="3">
        <v>1946</v>
      </c>
      <c r="C105" s="4">
        <f t="shared" si="2"/>
        <v>7.5735312627459503</v>
      </c>
      <c r="D105" s="5">
        <f t="shared" si="3"/>
        <v>3.3440942600625689E-2</v>
      </c>
    </row>
    <row r="106" spans="1:4" x14ac:dyDescent="0.35">
      <c r="A106">
        <v>1972</v>
      </c>
      <c r="B106" s="3">
        <v>2117</v>
      </c>
      <c r="C106" s="4">
        <f t="shared" si="2"/>
        <v>7.6577552711348655</v>
      </c>
      <c r="D106" s="5">
        <f t="shared" si="3"/>
        <v>8.4224008388915195E-2</v>
      </c>
    </row>
    <row r="107" spans="1:4" x14ac:dyDescent="0.35">
      <c r="A107">
        <v>1973</v>
      </c>
      <c r="B107" s="3">
        <v>2375</v>
      </c>
      <c r="C107" s="4">
        <f t="shared" si="2"/>
        <v>7.7727527164687418</v>
      </c>
      <c r="D107" s="5">
        <f t="shared" si="3"/>
        <v>0.11499744533387624</v>
      </c>
    </row>
    <row r="108" spans="1:4" x14ac:dyDescent="0.35">
      <c r="A108">
        <v>1974</v>
      </c>
      <c r="B108" s="3">
        <v>2439</v>
      </c>
      <c r="C108" s="4">
        <f t="shared" si="2"/>
        <v>7.7993433982159202</v>
      </c>
      <c r="D108" s="5">
        <f t="shared" si="3"/>
        <v>2.659068174717838E-2</v>
      </c>
    </row>
    <row r="109" spans="1:4" x14ac:dyDescent="0.35">
      <c r="A109">
        <v>1975</v>
      </c>
      <c r="B109" s="3">
        <v>2386</v>
      </c>
      <c r="C109" s="4">
        <f t="shared" si="2"/>
        <v>7.7773736026578613</v>
      </c>
      <c r="D109" s="5">
        <f t="shared" si="3"/>
        <v>-2.1969795558058891E-2</v>
      </c>
    </row>
    <row r="110" spans="1:4" x14ac:dyDescent="0.35">
      <c r="A110">
        <v>1976</v>
      </c>
      <c r="B110" s="3">
        <v>2536</v>
      </c>
      <c r="C110" s="4">
        <f t="shared" si="2"/>
        <v>7.8383433155571165</v>
      </c>
      <c r="D110" s="5">
        <f t="shared" si="3"/>
        <v>6.0969712899255235E-2</v>
      </c>
    </row>
    <row r="111" spans="1:4" x14ac:dyDescent="0.35">
      <c r="A111">
        <v>1977</v>
      </c>
      <c r="B111" s="3">
        <v>2670</v>
      </c>
      <c r="C111" s="4">
        <f t="shared" si="2"/>
        <v>7.8898337513942955</v>
      </c>
      <c r="D111" s="5">
        <f t="shared" si="3"/>
        <v>5.1490435837179049E-2</v>
      </c>
    </row>
    <row r="112" spans="1:4" x14ac:dyDescent="0.35">
      <c r="A112">
        <v>1978</v>
      </c>
      <c r="B112" s="3">
        <v>2727</v>
      </c>
      <c r="C112" s="4">
        <f t="shared" si="2"/>
        <v>7.9109573828455888</v>
      </c>
      <c r="D112" s="5">
        <f t="shared" si="3"/>
        <v>2.1123631451293257E-2</v>
      </c>
    </row>
    <row r="113" spans="1:4" x14ac:dyDescent="0.35">
      <c r="A113">
        <v>1979</v>
      </c>
      <c r="B113" s="3">
        <v>2810</v>
      </c>
      <c r="C113" s="4">
        <f t="shared" si="2"/>
        <v>7.9409397623277913</v>
      </c>
      <c r="D113" s="5">
        <f t="shared" si="3"/>
        <v>2.9982379482202504E-2</v>
      </c>
    </row>
    <row r="114" spans="1:4" x14ac:dyDescent="0.35">
      <c r="A114">
        <v>1980</v>
      </c>
      <c r="B114" s="3">
        <v>2981</v>
      </c>
      <c r="C114" s="4">
        <f t="shared" si="2"/>
        <v>8.0000140936780717</v>
      </c>
      <c r="D114" s="5">
        <f t="shared" si="3"/>
        <v>5.9074331350280396E-2</v>
      </c>
    </row>
    <row r="115" spans="1:4" x14ac:dyDescent="0.35">
      <c r="A115">
        <v>1981</v>
      </c>
      <c r="B115" s="3">
        <v>3119</v>
      </c>
      <c r="C115" s="4">
        <f t="shared" si="2"/>
        <v>8.0452677166078033</v>
      </c>
      <c r="D115" s="5">
        <f t="shared" si="3"/>
        <v>4.5253622929731563E-2</v>
      </c>
    </row>
    <row r="116" spans="1:4" x14ac:dyDescent="0.35">
      <c r="A116">
        <v>1982</v>
      </c>
      <c r="B116" s="3">
        <v>2941</v>
      </c>
      <c r="C116" s="4">
        <f t="shared" si="2"/>
        <v>7.9865049385539955</v>
      </c>
      <c r="D116" s="5">
        <f t="shared" si="3"/>
        <v>-5.8762778053807807E-2</v>
      </c>
    </row>
    <row r="117" spans="1:4" x14ac:dyDescent="0.35">
      <c r="A117">
        <v>1983</v>
      </c>
      <c r="B117" s="3">
        <v>2994</v>
      </c>
      <c r="C117" s="4">
        <f t="shared" si="2"/>
        <v>8.0043655649795742</v>
      </c>
      <c r="D117" s="5">
        <f t="shared" si="3"/>
        <v>1.7860626425578729E-2</v>
      </c>
    </row>
    <row r="118" spans="1:4" x14ac:dyDescent="0.35">
      <c r="A118">
        <v>1984</v>
      </c>
      <c r="B118" s="3">
        <v>3134</v>
      </c>
      <c r="C118" s="4">
        <f t="shared" si="2"/>
        <v>8.0500654229159654</v>
      </c>
      <c r="D118" s="5">
        <f t="shared" si="3"/>
        <v>4.5699857936391197E-2</v>
      </c>
    </row>
    <row r="119" spans="1:4" x14ac:dyDescent="0.35">
      <c r="A119">
        <v>1985</v>
      </c>
      <c r="B119" s="3">
        <v>3143</v>
      </c>
      <c r="C119" s="4">
        <f t="shared" si="2"/>
        <v>8.0529330367975671</v>
      </c>
      <c r="D119" s="5">
        <f t="shared" si="3"/>
        <v>2.8676138816017271E-3</v>
      </c>
    </row>
    <row r="120" spans="1:4" x14ac:dyDescent="0.35">
      <c r="A120">
        <v>1986</v>
      </c>
      <c r="B120" s="3">
        <v>3269</v>
      </c>
      <c r="C120" s="4">
        <f t="shared" si="2"/>
        <v>8.0922394067242109</v>
      </c>
      <c r="D120" s="5">
        <f t="shared" si="3"/>
        <v>3.9306369926643825E-2</v>
      </c>
    </row>
    <row r="121" spans="1:4" x14ac:dyDescent="0.35">
      <c r="A121">
        <v>1987</v>
      </c>
      <c r="B121" s="3">
        <v>3370</v>
      </c>
      <c r="C121" s="4">
        <f t="shared" si="2"/>
        <v>8.1226680233464066</v>
      </c>
      <c r="D121" s="5">
        <f t="shared" si="3"/>
        <v>3.0428616622195648E-2</v>
      </c>
    </row>
    <row r="122" spans="1:4" x14ac:dyDescent="0.35">
      <c r="A122">
        <v>1988</v>
      </c>
      <c r="B122" s="3">
        <v>3500</v>
      </c>
      <c r="C122" s="4">
        <f t="shared" si="2"/>
        <v>8.1605182474775049</v>
      </c>
      <c r="D122" s="5">
        <f t="shared" si="3"/>
        <v>3.7850224131098287E-2</v>
      </c>
    </row>
    <row r="123" spans="1:4" x14ac:dyDescent="0.35">
      <c r="A123">
        <v>1989</v>
      </c>
      <c r="B123" s="3">
        <v>3747</v>
      </c>
      <c r="C123" s="4">
        <f t="shared" si="2"/>
        <v>8.2287107987936867</v>
      </c>
      <c r="D123" s="5">
        <f t="shared" si="3"/>
        <v>6.8192551316181849E-2</v>
      </c>
    </row>
    <row r="124" spans="1:4" x14ac:dyDescent="0.35">
      <c r="A124">
        <v>1990</v>
      </c>
      <c r="B124" s="3">
        <v>4007</v>
      </c>
      <c r="C124" s="4">
        <f t="shared" si="2"/>
        <v>8.2957981106361451</v>
      </c>
      <c r="D124" s="5">
        <f t="shared" si="3"/>
        <v>6.7087311842458419E-2</v>
      </c>
    </row>
    <row r="125" spans="1:4" x14ac:dyDescent="0.35">
      <c r="A125">
        <v>1991</v>
      </c>
      <c r="B125" s="3">
        <v>4310.7779143351272</v>
      </c>
      <c r="C125" s="4">
        <f t="shared" si="2"/>
        <v>8.3688736573763265</v>
      </c>
      <c r="D125" s="5">
        <f t="shared" si="3"/>
        <v>7.3075546740181352E-2</v>
      </c>
    </row>
    <row r="126" spans="1:4" x14ac:dyDescent="0.35">
      <c r="A126">
        <v>1992</v>
      </c>
      <c r="B126" s="3">
        <v>4536.4098993257203</v>
      </c>
      <c r="C126" s="4">
        <f t="shared" si="2"/>
        <v>8.4198912071373933</v>
      </c>
      <c r="D126" s="5">
        <f t="shared" si="3"/>
        <v>5.1017549761066761E-2</v>
      </c>
    </row>
    <row r="127" spans="1:4" x14ac:dyDescent="0.35">
      <c r="A127">
        <v>1993</v>
      </c>
      <c r="B127" s="3">
        <v>4837.1313472190977</v>
      </c>
      <c r="C127" s="4">
        <f t="shared" si="2"/>
        <v>8.484077127140905</v>
      </c>
      <c r="D127" s="5">
        <f t="shared" si="3"/>
        <v>6.4185920003511754E-2</v>
      </c>
    </row>
    <row r="128" spans="1:4" x14ac:dyDescent="0.35">
      <c r="A128">
        <v>1994</v>
      </c>
      <c r="B128" s="3">
        <v>5140.0249670639878</v>
      </c>
      <c r="C128" s="4">
        <f t="shared" si="2"/>
        <v>8.5448132158428596</v>
      </c>
      <c r="D128" s="5">
        <f t="shared" si="3"/>
        <v>6.0736088701954571E-2</v>
      </c>
    </row>
    <row r="129" spans="1:4" x14ac:dyDescent="0.35">
      <c r="A129">
        <v>1995</v>
      </c>
      <c r="B129" s="3">
        <v>5494.9037123421485</v>
      </c>
      <c r="C129" s="4">
        <f t="shared" si="2"/>
        <v>8.611576343907517</v>
      </c>
      <c r="D129" s="5">
        <f t="shared" si="3"/>
        <v>6.6763128064657451E-2</v>
      </c>
    </row>
    <row r="130" spans="1:4" x14ac:dyDescent="0.35">
      <c r="A130">
        <v>1996</v>
      </c>
      <c r="B130" s="3">
        <v>5851.2955439551461</v>
      </c>
      <c r="C130" s="4">
        <f t="shared" si="2"/>
        <v>8.6744183762122979</v>
      </c>
      <c r="D130" s="5">
        <f t="shared" si="3"/>
        <v>6.2842032304780915E-2</v>
      </c>
    </row>
    <row r="131" spans="1:4" x14ac:dyDescent="0.35">
      <c r="A131">
        <v>1997</v>
      </c>
      <c r="B131" s="3">
        <v>6055.848459302033</v>
      </c>
      <c r="C131" s="4">
        <f t="shared" si="2"/>
        <v>8.7087797715713773</v>
      </c>
      <c r="D131" s="5">
        <f t="shared" si="3"/>
        <v>3.4361395359079339E-2</v>
      </c>
    </row>
    <row r="132" spans="1:4" x14ac:dyDescent="0.35">
      <c r="A132">
        <v>1998</v>
      </c>
      <c r="B132" s="3">
        <v>5203.5794432145067</v>
      </c>
      <c r="C132" s="4">
        <f t="shared" si="2"/>
        <v>8.5571020222265783</v>
      </c>
      <c r="D132" s="5">
        <f t="shared" si="3"/>
        <v>-0.15167774934479894</v>
      </c>
    </row>
    <row r="133" spans="1:4" x14ac:dyDescent="0.35">
      <c r="A133">
        <v>1999</v>
      </c>
      <c r="B133" s="3">
        <v>5186.7134079040916</v>
      </c>
      <c r="C133" s="4">
        <f t="shared" ref="C133:C154" si="4">LN(B133)</f>
        <v>8.5538555208303677</v>
      </c>
      <c r="D133" s="5">
        <f t="shared" si="3"/>
        <v>-3.2465013962106326E-3</v>
      </c>
    </row>
    <row r="134" spans="1:4" x14ac:dyDescent="0.35">
      <c r="A134">
        <v>2000</v>
      </c>
      <c r="B134" s="3">
        <v>5384.3866604548848</v>
      </c>
      <c r="C134" s="4">
        <f t="shared" si="4"/>
        <v>8.5912586853236785</v>
      </c>
      <c r="D134" s="5">
        <f t="shared" ref="D134:D154" si="5">C134-C133</f>
        <v>3.7403164493310825E-2</v>
      </c>
    </row>
    <row r="135" spans="1:4" x14ac:dyDescent="0.35">
      <c r="A135">
        <v>2001</v>
      </c>
      <c r="B135" s="3">
        <v>5526.1473361686849</v>
      </c>
      <c r="C135" s="4">
        <f t="shared" si="4"/>
        <v>8.6172461674820138</v>
      </c>
      <c r="D135" s="5">
        <f t="shared" si="5"/>
        <v>2.598748215833524E-2</v>
      </c>
    </row>
    <row r="136" spans="1:4" x14ac:dyDescent="0.35">
      <c r="A136">
        <v>2002</v>
      </c>
      <c r="B136" s="3">
        <v>5720.2818627295701</v>
      </c>
      <c r="C136" s="4">
        <f t="shared" si="4"/>
        <v>8.6517733598607602</v>
      </c>
      <c r="D136" s="5">
        <f t="shared" si="5"/>
        <v>3.4527192378746463E-2</v>
      </c>
    </row>
    <row r="137" spans="1:4" x14ac:dyDescent="0.35">
      <c r="A137">
        <v>2003</v>
      </c>
      <c r="B137" s="3">
        <v>5938.8777962306322</v>
      </c>
      <c r="C137" s="4">
        <f t="shared" si="4"/>
        <v>8.6892754713149607</v>
      </c>
      <c r="D137" s="5">
        <f t="shared" si="5"/>
        <v>3.750211145420046E-2</v>
      </c>
    </row>
    <row r="138" spans="1:4" x14ac:dyDescent="0.35">
      <c r="A138">
        <v>2004</v>
      </c>
      <c r="B138" s="3">
        <v>6180.9099711453136</v>
      </c>
      <c r="C138" s="4">
        <f t="shared" si="4"/>
        <v>8.7292207841342204</v>
      </c>
      <c r="D138" s="5">
        <f t="shared" si="5"/>
        <v>3.9945312819259726E-2</v>
      </c>
    </row>
    <row r="139" spans="1:4" x14ac:dyDescent="0.35">
      <c r="A139">
        <v>2005</v>
      </c>
      <c r="B139" s="3">
        <v>6482.0120838929315</v>
      </c>
      <c r="C139" s="4">
        <f t="shared" si="4"/>
        <v>8.7767862479226704</v>
      </c>
      <c r="D139" s="5">
        <f t="shared" si="5"/>
        <v>4.7565463788449946E-2</v>
      </c>
    </row>
    <row r="140" spans="1:4" x14ac:dyDescent="0.35">
      <c r="A140">
        <v>2006</v>
      </c>
      <c r="B140" s="3">
        <v>6782.6245318602496</v>
      </c>
      <c r="C140" s="4">
        <f t="shared" si="4"/>
        <v>8.8221194051253491</v>
      </c>
      <c r="D140" s="5">
        <f t="shared" si="5"/>
        <v>4.533315720267872E-2</v>
      </c>
    </row>
    <row r="141" spans="1:4" x14ac:dyDescent="0.35">
      <c r="A141">
        <v>2007</v>
      </c>
      <c r="B141" s="3">
        <v>7157.3132017503694</v>
      </c>
      <c r="C141" s="4">
        <f t="shared" si="4"/>
        <v>8.875889938378176</v>
      </c>
      <c r="D141" s="5">
        <f t="shared" si="5"/>
        <v>5.377053325282688E-2</v>
      </c>
    </row>
    <row r="142" spans="1:4" x14ac:dyDescent="0.35">
      <c r="A142">
        <v>2008</v>
      </c>
      <c r="B142" s="3">
        <v>7633.1657959959257</v>
      </c>
      <c r="C142" s="4">
        <f t="shared" si="4"/>
        <v>8.940257952510553</v>
      </c>
      <c r="D142" s="5">
        <f t="shared" si="5"/>
        <v>6.4368014132377027E-2</v>
      </c>
    </row>
    <row r="143" spans="1:4" x14ac:dyDescent="0.35">
      <c r="A143">
        <v>2009</v>
      </c>
      <c r="B143" s="3">
        <v>7935.8442915133946</v>
      </c>
      <c r="C143" s="4">
        <f t="shared" si="4"/>
        <v>8.9791450282471974</v>
      </c>
      <c r="D143" s="5">
        <f t="shared" si="5"/>
        <v>3.8887075736644405E-2</v>
      </c>
    </row>
    <row r="144" spans="1:4" x14ac:dyDescent="0.35">
      <c r="A144">
        <v>2010</v>
      </c>
      <c r="B144" s="3">
        <v>8386.4331862464405</v>
      </c>
      <c r="C144" s="4">
        <f t="shared" si="4"/>
        <v>9.0343705822809728</v>
      </c>
      <c r="D144" s="5">
        <f t="shared" si="5"/>
        <v>5.5225554033775381E-2</v>
      </c>
    </row>
    <row r="145" spans="1:4" x14ac:dyDescent="0.35">
      <c r="A145">
        <v>2011</v>
      </c>
      <c r="B145" s="3">
        <v>8849</v>
      </c>
      <c r="C145" s="4">
        <f t="shared" si="4"/>
        <v>9.0880597372673506</v>
      </c>
      <c r="D145" s="5">
        <f t="shared" si="5"/>
        <v>5.3689154986377829E-2</v>
      </c>
    </row>
    <row r="146" spans="1:4" x14ac:dyDescent="0.35">
      <c r="A146">
        <v>2012</v>
      </c>
      <c r="B146" s="3">
        <v>9272.0091197725633</v>
      </c>
      <c r="C146" s="4">
        <f t="shared" si="4"/>
        <v>9.134755368601132</v>
      </c>
      <c r="D146" s="5">
        <f t="shared" si="5"/>
        <v>4.6695631333781407E-2</v>
      </c>
    </row>
    <row r="147" spans="1:4" x14ac:dyDescent="0.35">
      <c r="A147">
        <v>2013</v>
      </c>
      <c r="B147" s="3">
        <v>9676.1472412461444</v>
      </c>
      <c r="C147" s="4">
        <f t="shared" si="4"/>
        <v>9.1774190887747569</v>
      </c>
      <c r="D147" s="5">
        <f t="shared" si="5"/>
        <v>4.2663720173624853E-2</v>
      </c>
    </row>
    <row r="148" spans="1:4" x14ac:dyDescent="0.35">
      <c r="A148">
        <v>2014</v>
      </c>
      <c r="B148" s="3">
        <v>10050.716853723687</v>
      </c>
      <c r="C148" s="4">
        <f t="shared" si="4"/>
        <v>9.2153992396721733</v>
      </c>
      <c r="D148" s="5">
        <f t="shared" si="5"/>
        <v>3.7980150897416465E-2</v>
      </c>
    </row>
    <row r="149" spans="1:4" x14ac:dyDescent="0.35">
      <c r="A149">
        <v>2015</v>
      </c>
      <c r="B149" s="3">
        <v>10432.304791167709</v>
      </c>
      <c r="C149" s="4">
        <f t="shared" si="4"/>
        <v>9.2526625006843854</v>
      </c>
      <c r="D149" s="5">
        <f t="shared" si="5"/>
        <v>3.7263261012212112E-2</v>
      </c>
    </row>
    <row r="150" spans="1:4" x14ac:dyDescent="0.35">
      <c r="A150">
        <v>2016</v>
      </c>
      <c r="B150" s="3">
        <v>10849.669581175413</v>
      </c>
      <c r="C150" s="4">
        <f t="shared" si="4"/>
        <v>9.2918899051570047</v>
      </c>
      <c r="D150" s="5">
        <f t="shared" si="5"/>
        <v>3.9227404472619298E-2</v>
      </c>
    </row>
    <row r="151" spans="1:4" x14ac:dyDescent="0.35">
      <c r="A151">
        <v>2017</v>
      </c>
      <c r="B151" s="3">
        <v>11292.258408524542</v>
      </c>
      <c r="C151" s="4">
        <f t="shared" si="4"/>
        <v>9.3318726733237742</v>
      </c>
      <c r="D151" s="5">
        <f t="shared" si="5"/>
        <v>3.9982768166769489E-2</v>
      </c>
    </row>
    <row r="152" spans="1:4" x14ac:dyDescent="0.35">
      <c r="A152">
        <v>2018</v>
      </c>
      <c r="B152" s="3">
        <v>11768.467550581036</v>
      </c>
      <c r="C152" s="4">
        <f t="shared" si="4"/>
        <v>9.3731789921668298</v>
      </c>
      <c r="D152" s="5">
        <f t="shared" si="5"/>
        <v>4.1306318843055578E-2</v>
      </c>
    </row>
    <row r="153" spans="1:4" x14ac:dyDescent="0.35">
      <c r="A153">
        <v>2019</v>
      </c>
      <c r="B153" s="3">
        <v>12250.278163963407</v>
      </c>
      <c r="C153" s="4">
        <f t="shared" si="4"/>
        <v>9.4133039229773861</v>
      </c>
      <c r="D153" s="5">
        <f t="shared" si="5"/>
        <v>4.0124930810556236E-2</v>
      </c>
    </row>
    <row r="154" spans="1:4" x14ac:dyDescent="0.35">
      <c r="A154">
        <v>2020</v>
      </c>
      <c r="B154" s="3">
        <v>11895.075330697577</v>
      </c>
      <c r="C154" s="4">
        <f t="shared" si="4"/>
        <v>9.3838797556886373</v>
      </c>
      <c r="D154" s="5">
        <f t="shared" si="5"/>
        <v>-2.9424167288748748E-2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B7A-F69F-4AC1-9A9E-7A0A9C53F6D0}">
  <dimension ref="A1:L154"/>
  <sheetViews>
    <sheetView zoomScale="90" zoomScaleNormal="90" workbookViewId="0">
      <pane xSplit="1" ySplit="3" topLeftCell="D4" activePane="bottomRight" state="frozen"/>
      <selection activeCell="C10" sqref="C10"/>
      <selection pane="topRight" activeCell="C10" sqref="C10"/>
      <selection pane="bottomLeft" activeCell="C10" sqref="C10"/>
      <selection pane="bottomRight" activeCell="H5" sqref="H5"/>
    </sheetView>
  </sheetViews>
  <sheetFormatPr defaultRowHeight="14.5" x14ac:dyDescent="0.35"/>
  <cols>
    <col min="2" max="2" width="18.08984375" style="15" customWidth="1"/>
    <col min="3" max="3" width="23.90625" style="15" bestFit="1" customWidth="1"/>
    <col min="4" max="4" width="22.36328125" style="12" bestFit="1" customWidth="1"/>
    <col min="5" max="5" width="16" style="25" bestFit="1" customWidth="1"/>
    <col min="6" max="6" width="25.1796875" bestFit="1" customWidth="1"/>
    <col min="7" max="7" width="19.6328125" style="15" bestFit="1" customWidth="1"/>
    <col min="8" max="8" width="17.90625" bestFit="1" customWidth="1"/>
    <col min="9" max="9" width="26.81640625" bestFit="1" customWidth="1"/>
    <col min="10" max="10" width="8.90625" bestFit="1" customWidth="1"/>
    <col min="11" max="11" width="19.7265625" bestFit="1" customWidth="1"/>
    <col min="12" max="12" width="12.453125" bestFit="1" customWidth="1"/>
  </cols>
  <sheetData>
    <row r="1" spans="1:12" x14ac:dyDescent="0.35">
      <c r="A1" t="s">
        <v>19</v>
      </c>
      <c r="B1" s="54" t="s">
        <v>20</v>
      </c>
      <c r="C1" s="54"/>
      <c r="E1" s="13" t="s">
        <v>21</v>
      </c>
      <c r="F1" s="53" t="s">
        <v>22</v>
      </c>
      <c r="G1" s="53"/>
    </row>
    <row r="2" spans="1:12" x14ac:dyDescent="0.35">
      <c r="B2" s="14" t="s">
        <v>23</v>
      </c>
      <c r="C2" s="11"/>
      <c r="E2" s="13"/>
    </row>
    <row r="3" spans="1:12" x14ac:dyDescent="0.35">
      <c r="A3" s="16" t="s">
        <v>3</v>
      </c>
      <c r="B3" s="17" t="s">
        <v>24</v>
      </c>
      <c r="C3" s="17" t="s">
        <v>25</v>
      </c>
      <c r="D3" s="18" t="s">
        <v>26</v>
      </c>
      <c r="E3" s="19" t="s">
        <v>27</v>
      </c>
      <c r="F3" s="16" t="s">
        <v>28</v>
      </c>
      <c r="G3" s="17" t="s">
        <v>29</v>
      </c>
      <c r="H3" s="16" t="s">
        <v>30</v>
      </c>
      <c r="I3" s="16" t="s">
        <v>31</v>
      </c>
      <c r="J3" s="16" t="s">
        <v>32</v>
      </c>
      <c r="K3" s="16" t="s">
        <v>33</v>
      </c>
      <c r="L3" s="41" t="s">
        <v>34</v>
      </c>
    </row>
    <row r="4" spans="1:12" x14ac:dyDescent="0.35">
      <c r="A4">
        <v>1870</v>
      </c>
      <c r="B4" s="15">
        <v>1102</v>
      </c>
      <c r="C4" s="15">
        <v>1189</v>
      </c>
      <c r="D4" s="12">
        <f>B4/C4</f>
        <v>0.92682926829268297</v>
      </c>
      <c r="E4" s="13"/>
      <c r="F4">
        <v>810</v>
      </c>
      <c r="G4" s="15">
        <v>32743000</v>
      </c>
      <c r="H4" s="20">
        <f>G4*F4</f>
        <v>26521830000</v>
      </c>
      <c r="I4" s="21">
        <f t="shared" ref="I4:I35" si="0">H4*D4</f>
        <v>24581208292.682926</v>
      </c>
      <c r="J4" s="22">
        <f>I4/G4</f>
        <v>750.73170731707319</v>
      </c>
      <c r="K4">
        <f>IFERROR(LN(J4),"NA")</f>
        <v>6.6210483406885627</v>
      </c>
      <c r="L4" s="2"/>
    </row>
    <row r="5" spans="1:12" x14ac:dyDescent="0.35">
      <c r="A5">
        <v>1871</v>
      </c>
      <c r="B5" s="15">
        <v>1201</v>
      </c>
      <c r="C5" s="15">
        <v>1321</v>
      </c>
      <c r="D5" s="12">
        <f t="shared" ref="D5:D68" si="1">B5/C5</f>
        <v>0.90915972747918239</v>
      </c>
      <c r="E5" s="13"/>
      <c r="F5">
        <v>811</v>
      </c>
      <c r="G5" s="15">
        <v>33068000</v>
      </c>
      <c r="H5" s="20">
        <f t="shared" ref="H5:H68" si="2">G5*F5</f>
        <v>26818148000</v>
      </c>
      <c r="I5" s="21">
        <f t="shared" si="0"/>
        <v>24381980127.17638</v>
      </c>
      <c r="J5" s="22">
        <f t="shared" ref="J5:J68" si="3">I5/G5</f>
        <v>737.32853898561689</v>
      </c>
      <c r="K5">
        <f t="shared" ref="K5:K68" si="4">IFERROR(LN(J5),"NA")</f>
        <v>6.6030335716730715</v>
      </c>
      <c r="L5" s="2">
        <f>IFERROR(K5-K4,"NA")</f>
        <v>-1.8014769015491261E-2</v>
      </c>
    </row>
    <row r="6" spans="1:12" x14ac:dyDescent="0.35">
      <c r="A6">
        <v>1872</v>
      </c>
      <c r="B6" s="15">
        <v>1727</v>
      </c>
      <c r="C6" s="15">
        <v>1848</v>
      </c>
      <c r="D6" s="12">
        <f t="shared" si="1"/>
        <v>0.93452380952380953</v>
      </c>
      <c r="E6" s="13"/>
      <c r="F6">
        <v>830</v>
      </c>
      <c r="G6" s="15">
        <v>33397000</v>
      </c>
      <c r="H6" s="20">
        <f t="shared" si="2"/>
        <v>27719510000</v>
      </c>
      <c r="I6" s="21">
        <f t="shared" si="0"/>
        <v>25904542083.333332</v>
      </c>
      <c r="J6" s="22">
        <f t="shared" si="3"/>
        <v>775.65476190476181</v>
      </c>
      <c r="K6">
        <f t="shared" si="4"/>
        <v>6.6537075267356922</v>
      </c>
      <c r="L6" s="2">
        <f t="shared" ref="L6:L69" si="5">IFERROR(K6-K5,"NA")</f>
        <v>5.0673955062620735E-2</v>
      </c>
    </row>
    <row r="7" spans="1:12" x14ac:dyDescent="0.35">
      <c r="A7">
        <v>1873</v>
      </c>
      <c r="B7" s="15">
        <v>1855</v>
      </c>
      <c r="C7" s="15">
        <v>1964</v>
      </c>
      <c r="D7" s="12">
        <f t="shared" si="1"/>
        <v>0.94450101832993894</v>
      </c>
      <c r="E7" s="13"/>
      <c r="F7">
        <v>813</v>
      </c>
      <c r="G7" s="15">
        <v>33731000</v>
      </c>
      <c r="H7" s="20">
        <f t="shared" si="2"/>
        <v>27423303000</v>
      </c>
      <c r="I7" s="21">
        <f t="shared" si="0"/>
        <v>25901337609.47047</v>
      </c>
      <c r="J7" s="22">
        <f t="shared" si="3"/>
        <v>767.87932790224033</v>
      </c>
      <c r="K7">
        <f t="shared" si="4"/>
        <v>6.6436325956749354</v>
      </c>
      <c r="L7" s="2">
        <f t="shared" si="5"/>
        <v>-1.0074931060756853E-2</v>
      </c>
    </row>
    <row r="8" spans="1:12" x14ac:dyDescent="0.35">
      <c r="A8">
        <v>1874</v>
      </c>
      <c r="B8" s="15">
        <v>1711</v>
      </c>
      <c r="C8" s="15">
        <v>1854</v>
      </c>
      <c r="D8" s="12">
        <f t="shared" si="1"/>
        <v>0.92286947141316078</v>
      </c>
      <c r="E8" s="13"/>
      <c r="F8">
        <v>802</v>
      </c>
      <c r="G8" s="15">
        <v>34069000</v>
      </c>
      <c r="H8" s="20">
        <f t="shared" si="2"/>
        <v>27323338000</v>
      </c>
      <c r="I8" s="21">
        <f t="shared" si="0"/>
        <v>25215874497.303131</v>
      </c>
      <c r="J8" s="22">
        <f t="shared" si="3"/>
        <v>740.14131607335503</v>
      </c>
      <c r="K8">
        <f t="shared" si="4"/>
        <v>6.6068411356329078</v>
      </c>
      <c r="L8" s="2">
        <f t="shared" si="5"/>
        <v>-3.6791460042027602E-2</v>
      </c>
    </row>
    <row r="9" spans="1:12" x14ac:dyDescent="0.35">
      <c r="A9">
        <v>1875</v>
      </c>
      <c r="B9" s="15">
        <v>1558</v>
      </c>
      <c r="C9" s="15">
        <v>1674</v>
      </c>
      <c r="D9" s="12">
        <f t="shared" si="1"/>
        <v>0.93070489844683391</v>
      </c>
      <c r="E9" s="13"/>
      <c r="F9">
        <v>832</v>
      </c>
      <c r="G9" s="15">
        <v>34412000</v>
      </c>
      <c r="H9" s="20">
        <f t="shared" si="2"/>
        <v>28630784000</v>
      </c>
      <c r="I9" s="21">
        <f t="shared" si="0"/>
        <v>26646810915.173237</v>
      </c>
      <c r="J9" s="22">
        <f t="shared" si="3"/>
        <v>774.34647550776583</v>
      </c>
      <c r="K9">
        <f t="shared" si="4"/>
        <v>6.6520194162024815</v>
      </c>
      <c r="L9" s="2">
        <f t="shared" si="5"/>
        <v>4.5178280569573737E-2</v>
      </c>
    </row>
    <row r="10" spans="1:12" x14ac:dyDescent="0.35">
      <c r="A10">
        <v>1876</v>
      </c>
      <c r="B10" s="15">
        <v>1554</v>
      </c>
      <c r="C10" s="15">
        <v>1704</v>
      </c>
      <c r="D10" s="12">
        <f t="shared" si="1"/>
        <v>0.9119718309859155</v>
      </c>
      <c r="E10" s="13"/>
      <c r="F10">
        <v>827</v>
      </c>
      <c r="G10" s="15">
        <v>34760000</v>
      </c>
      <c r="H10" s="20">
        <f t="shared" si="2"/>
        <v>28746520000</v>
      </c>
      <c r="I10" s="21">
        <f t="shared" si="0"/>
        <v>26216016478.873241</v>
      </c>
      <c r="J10" s="22">
        <f t="shared" si="3"/>
        <v>754.20070422535218</v>
      </c>
      <c r="K10">
        <f t="shared" si="4"/>
        <v>6.6256585185620231</v>
      </c>
      <c r="L10" s="2">
        <f t="shared" si="5"/>
        <v>-2.6360897640458347E-2</v>
      </c>
    </row>
    <row r="11" spans="1:12" x14ac:dyDescent="0.35">
      <c r="A11">
        <v>1877</v>
      </c>
      <c r="B11" s="15">
        <v>1556</v>
      </c>
      <c r="C11" s="15">
        <v>1739</v>
      </c>
      <c r="D11" s="12">
        <f t="shared" si="1"/>
        <v>0.89476710753306499</v>
      </c>
      <c r="E11" s="13"/>
      <c r="F11">
        <v>838</v>
      </c>
      <c r="G11" s="15">
        <v>35113000</v>
      </c>
      <c r="H11" s="20">
        <f t="shared" si="2"/>
        <v>29424694000</v>
      </c>
      <c r="I11" s="21">
        <f t="shared" si="0"/>
        <v>26328248340.425533</v>
      </c>
      <c r="J11" s="22">
        <f t="shared" si="3"/>
        <v>749.81483611270846</v>
      </c>
      <c r="K11">
        <f t="shared" si="4"/>
        <v>6.6198262908661372</v>
      </c>
      <c r="L11" s="2">
        <f t="shared" si="5"/>
        <v>-5.8322276958859831E-3</v>
      </c>
    </row>
    <row r="12" spans="1:12" x14ac:dyDescent="0.35">
      <c r="A12">
        <v>1878</v>
      </c>
      <c r="B12" s="15">
        <v>1994</v>
      </c>
      <c r="C12" s="15">
        <v>2174</v>
      </c>
      <c r="D12" s="12">
        <f t="shared" si="1"/>
        <v>0.91720331186752535</v>
      </c>
      <c r="E12" s="13"/>
      <c r="F12">
        <v>864</v>
      </c>
      <c r="G12" s="15">
        <v>35471000</v>
      </c>
      <c r="H12" s="20">
        <f t="shared" si="2"/>
        <v>30646944000</v>
      </c>
      <c r="I12" s="21">
        <f t="shared" si="0"/>
        <v>28109478535.418587</v>
      </c>
      <c r="J12" s="22">
        <f t="shared" si="3"/>
        <v>792.46366145354193</v>
      </c>
      <c r="K12">
        <f t="shared" si="4"/>
        <v>6.6751466516446847</v>
      </c>
      <c r="L12" s="2">
        <f t="shared" si="5"/>
        <v>5.5320360778547517E-2</v>
      </c>
    </row>
    <row r="13" spans="1:12" x14ac:dyDescent="0.35">
      <c r="A13">
        <v>1879</v>
      </c>
      <c r="B13" s="15">
        <v>1824</v>
      </c>
      <c r="C13" s="15">
        <v>1963</v>
      </c>
      <c r="D13" s="12">
        <f t="shared" si="1"/>
        <v>0.92919001528273049</v>
      </c>
      <c r="E13" s="13"/>
      <c r="F13">
        <v>859</v>
      </c>
      <c r="G13" s="15">
        <v>35834000</v>
      </c>
      <c r="H13" s="20">
        <f t="shared" si="2"/>
        <v>30781406000</v>
      </c>
      <c r="I13" s="21">
        <f t="shared" si="0"/>
        <v>28601775111.563931</v>
      </c>
      <c r="J13" s="22">
        <f t="shared" si="3"/>
        <v>798.1742231278655</v>
      </c>
      <c r="K13">
        <f t="shared" si="4"/>
        <v>6.6823268983420707</v>
      </c>
      <c r="L13" s="2">
        <f t="shared" si="5"/>
        <v>7.180246697386039E-3</v>
      </c>
    </row>
    <row r="14" spans="1:12" x14ac:dyDescent="0.35">
      <c r="A14">
        <v>1880</v>
      </c>
      <c r="B14" s="15">
        <v>1902</v>
      </c>
      <c r="C14" s="15">
        <v>2038</v>
      </c>
      <c r="D14" s="12">
        <f t="shared" si="1"/>
        <v>0.9332679097154073</v>
      </c>
      <c r="E14" s="13"/>
      <c r="F14">
        <v>1041</v>
      </c>
      <c r="G14" s="15">
        <v>36203000</v>
      </c>
      <c r="H14" s="20">
        <f t="shared" si="2"/>
        <v>37687323000</v>
      </c>
      <c r="I14" s="21">
        <f t="shared" si="0"/>
        <v>35172369158.979393</v>
      </c>
      <c r="J14" s="22">
        <f t="shared" si="3"/>
        <v>971.53189401373902</v>
      </c>
      <c r="K14">
        <f t="shared" si="4"/>
        <v>6.8788740979376346</v>
      </c>
      <c r="L14" s="2">
        <f t="shared" si="5"/>
        <v>0.19654719959556388</v>
      </c>
    </row>
    <row r="15" spans="1:12" x14ac:dyDescent="0.35">
      <c r="A15">
        <v>1881</v>
      </c>
      <c r="B15" s="15">
        <v>1834</v>
      </c>
      <c r="C15" s="15">
        <v>1976</v>
      </c>
      <c r="D15" s="12">
        <f t="shared" si="1"/>
        <v>0.92813765182186236</v>
      </c>
      <c r="E15" s="13"/>
      <c r="F15">
        <v>1097</v>
      </c>
      <c r="G15" s="15">
        <v>36577000</v>
      </c>
      <c r="H15" s="20">
        <f t="shared" si="2"/>
        <v>40124969000</v>
      </c>
      <c r="I15" s="21">
        <f t="shared" si="0"/>
        <v>37241494507.085022</v>
      </c>
      <c r="J15" s="22">
        <f t="shared" si="3"/>
        <v>1018.1670040485831</v>
      </c>
      <c r="K15">
        <f t="shared" si="4"/>
        <v>6.9257592347838273</v>
      </c>
      <c r="L15" s="2">
        <f t="shared" si="5"/>
        <v>4.6885136846192665E-2</v>
      </c>
    </row>
    <row r="16" spans="1:12" x14ac:dyDescent="0.35">
      <c r="A16">
        <v>1882</v>
      </c>
      <c r="B16" s="15">
        <v>1819</v>
      </c>
      <c r="C16" s="15">
        <v>1975</v>
      </c>
      <c r="D16" s="12">
        <f t="shared" si="1"/>
        <v>0.92101265822784806</v>
      </c>
      <c r="E16" s="13"/>
      <c r="F16">
        <v>1054</v>
      </c>
      <c r="G16" s="15">
        <v>37259000</v>
      </c>
      <c r="H16" s="20">
        <f t="shared" si="2"/>
        <v>39270986000</v>
      </c>
      <c r="I16" s="21">
        <f t="shared" si="0"/>
        <v>36169075207.088608</v>
      </c>
      <c r="J16" s="22">
        <f t="shared" si="3"/>
        <v>970.74734177215191</v>
      </c>
      <c r="K16">
        <f t="shared" si="4"/>
        <v>6.8780662302842073</v>
      </c>
      <c r="L16" s="2">
        <f t="shared" si="5"/>
        <v>-4.7693004499619995E-2</v>
      </c>
    </row>
    <row r="17" spans="1:12" x14ac:dyDescent="0.35">
      <c r="A17">
        <v>1883</v>
      </c>
      <c r="B17" s="15">
        <v>1555</v>
      </c>
      <c r="C17" s="15">
        <v>1726</v>
      </c>
      <c r="D17" s="12">
        <f t="shared" si="1"/>
        <v>0.90092699884125149</v>
      </c>
      <c r="E17" s="13"/>
      <c r="F17">
        <v>1030</v>
      </c>
      <c r="G17" s="15">
        <v>37646000</v>
      </c>
      <c r="H17" s="20">
        <f t="shared" si="2"/>
        <v>38775380000</v>
      </c>
      <c r="I17" s="21">
        <f t="shared" si="0"/>
        <v>34933786732.329086</v>
      </c>
      <c r="J17" s="22">
        <f t="shared" si="3"/>
        <v>927.95480880648904</v>
      </c>
      <c r="K17">
        <f t="shared" si="4"/>
        <v>6.8329830341936431</v>
      </c>
      <c r="L17" s="2">
        <f t="shared" si="5"/>
        <v>-4.5083196090564215E-2</v>
      </c>
    </row>
    <row r="18" spans="1:12" x14ac:dyDescent="0.35">
      <c r="A18">
        <v>1884</v>
      </c>
      <c r="B18" s="15">
        <v>1362</v>
      </c>
      <c r="C18" s="15">
        <v>1525</v>
      </c>
      <c r="D18" s="12">
        <f t="shared" si="1"/>
        <v>0.89311475409836061</v>
      </c>
      <c r="E18" s="13"/>
      <c r="F18">
        <v>1108</v>
      </c>
      <c r="G18" s="15">
        <v>38039000</v>
      </c>
      <c r="H18" s="20">
        <f t="shared" si="2"/>
        <v>42147212000</v>
      </c>
      <c r="I18" s="21">
        <f t="shared" si="0"/>
        <v>37642296881.31147</v>
      </c>
      <c r="J18" s="22">
        <f t="shared" si="3"/>
        <v>989.57114754098347</v>
      </c>
      <c r="K18">
        <f t="shared" si="4"/>
        <v>6.8972716649751744</v>
      </c>
      <c r="L18" s="2">
        <f t="shared" si="5"/>
        <v>6.4288630781531353E-2</v>
      </c>
    </row>
    <row r="19" spans="1:12" x14ac:dyDescent="0.35">
      <c r="A19">
        <v>1885</v>
      </c>
      <c r="B19" s="15">
        <v>1284</v>
      </c>
      <c r="C19" s="15">
        <v>1438</v>
      </c>
      <c r="D19" s="12">
        <f t="shared" si="1"/>
        <v>0.89290681502086233</v>
      </c>
      <c r="E19" s="13"/>
      <c r="F19">
        <v>1108</v>
      </c>
      <c r="G19" s="15">
        <v>38439000</v>
      </c>
      <c r="H19" s="20">
        <f t="shared" si="2"/>
        <v>42590412000</v>
      </c>
      <c r="I19" s="21">
        <f t="shared" si="0"/>
        <v>38029269129.346313</v>
      </c>
      <c r="J19" s="22">
        <f t="shared" si="3"/>
        <v>989.34075104311546</v>
      </c>
      <c r="K19">
        <f t="shared" si="4"/>
        <v>6.8970388132761435</v>
      </c>
      <c r="L19" s="2">
        <f t="shared" si="5"/>
        <v>-2.3285169903086711E-4</v>
      </c>
    </row>
    <row r="20" spans="1:12" x14ac:dyDescent="0.35">
      <c r="A20">
        <v>1886</v>
      </c>
      <c r="B20" s="15">
        <v>1210</v>
      </c>
      <c r="C20" s="15">
        <v>1368</v>
      </c>
      <c r="D20" s="12">
        <f t="shared" si="1"/>
        <v>0.88450292397660824</v>
      </c>
      <c r="E20" s="13"/>
      <c r="F20">
        <v>1089</v>
      </c>
      <c r="G20" s="15">
        <v>38844000</v>
      </c>
      <c r="H20" s="20">
        <f t="shared" si="2"/>
        <v>42301116000</v>
      </c>
      <c r="I20" s="21">
        <f t="shared" si="0"/>
        <v>37415460789.473686</v>
      </c>
      <c r="J20" s="22">
        <f t="shared" si="3"/>
        <v>963.22368421052636</v>
      </c>
      <c r="K20">
        <f t="shared" si="4"/>
        <v>6.8702856633412512</v>
      </c>
      <c r="L20" s="2">
        <f t="shared" si="5"/>
        <v>-2.6753149934892306E-2</v>
      </c>
    </row>
    <row r="21" spans="1:12" x14ac:dyDescent="0.35">
      <c r="A21">
        <v>1887</v>
      </c>
      <c r="B21" s="15">
        <v>1156</v>
      </c>
      <c r="C21" s="15">
        <v>1337</v>
      </c>
      <c r="D21" s="12">
        <f t="shared" si="1"/>
        <v>0.8646222887060584</v>
      </c>
      <c r="E21" s="13"/>
      <c r="F21">
        <v>1090</v>
      </c>
      <c r="G21" s="15">
        <v>39257000</v>
      </c>
      <c r="H21" s="20">
        <f t="shared" si="2"/>
        <v>42790130000</v>
      </c>
      <c r="I21" s="21">
        <f t="shared" si="0"/>
        <v>36997300134.629768</v>
      </c>
      <c r="J21" s="22">
        <f t="shared" si="3"/>
        <v>942.43829468960359</v>
      </c>
      <c r="K21">
        <f t="shared" si="4"/>
        <v>6.8484704473535691</v>
      </c>
      <c r="L21" s="2">
        <f t="shared" si="5"/>
        <v>-2.1815215987682102E-2</v>
      </c>
    </row>
    <row r="22" spans="1:12" x14ac:dyDescent="0.35">
      <c r="A22">
        <v>1888</v>
      </c>
      <c r="B22" s="15">
        <v>1137</v>
      </c>
      <c r="C22" s="15">
        <v>1313</v>
      </c>
      <c r="D22" s="12">
        <f t="shared" si="1"/>
        <v>0.86595582635186596</v>
      </c>
      <c r="E22" s="13"/>
      <c r="F22">
        <v>1081</v>
      </c>
      <c r="G22" s="15">
        <v>39675000</v>
      </c>
      <c r="H22" s="20">
        <f t="shared" si="2"/>
        <v>42888675000</v>
      </c>
      <c r="I22" s="21">
        <f t="shared" si="0"/>
        <v>37139698000.761612</v>
      </c>
      <c r="J22" s="22">
        <f t="shared" si="3"/>
        <v>936.09824828636704</v>
      </c>
      <c r="K22">
        <f t="shared" si="4"/>
        <v>6.8417204370869484</v>
      </c>
      <c r="L22" s="2">
        <f t="shared" si="5"/>
        <v>-6.7500102666206985E-3</v>
      </c>
    </row>
    <row r="23" spans="1:12" x14ac:dyDescent="0.35">
      <c r="A23">
        <v>1889</v>
      </c>
      <c r="B23" s="15">
        <v>1135</v>
      </c>
      <c r="C23" s="15">
        <v>1295</v>
      </c>
      <c r="D23" s="12">
        <f t="shared" si="1"/>
        <v>0.87644787644787647</v>
      </c>
      <c r="E23" s="13"/>
      <c r="F23">
        <v>1070</v>
      </c>
      <c r="G23" s="15">
        <v>40100000</v>
      </c>
      <c r="H23" s="20">
        <f t="shared" si="2"/>
        <v>42907000000</v>
      </c>
      <c r="I23" s="21">
        <f t="shared" si="0"/>
        <v>37605749034.749039</v>
      </c>
      <c r="J23" s="22">
        <f t="shared" si="3"/>
        <v>937.79922779922788</v>
      </c>
      <c r="K23">
        <f t="shared" si="4"/>
        <v>6.8435358832378173</v>
      </c>
      <c r="L23" s="2">
        <f t="shared" si="5"/>
        <v>1.8154461508688158E-3</v>
      </c>
    </row>
    <row r="24" spans="1:12" x14ac:dyDescent="0.35">
      <c r="A24">
        <v>1890</v>
      </c>
      <c r="B24" s="15">
        <v>1219</v>
      </c>
      <c r="C24" s="15">
        <v>1361</v>
      </c>
      <c r="D24" s="12">
        <f t="shared" si="1"/>
        <v>0.89566495224099929</v>
      </c>
      <c r="E24" s="13"/>
      <c r="F24">
        <v>1030</v>
      </c>
      <c r="G24" s="15">
        <v>40532000</v>
      </c>
      <c r="H24" s="20">
        <f t="shared" si="2"/>
        <v>41747960000</v>
      </c>
      <c r="I24" s="21">
        <f t="shared" si="0"/>
        <v>37392184599.559151</v>
      </c>
      <c r="J24" s="22">
        <f t="shared" si="3"/>
        <v>922.53490080822928</v>
      </c>
      <c r="K24">
        <f t="shared" si="4"/>
        <v>6.827125208053487</v>
      </c>
      <c r="L24" s="2">
        <f t="shared" si="5"/>
        <v>-1.6410675184330259E-2</v>
      </c>
    </row>
    <row r="25" spans="1:12" x14ac:dyDescent="0.35">
      <c r="A25">
        <v>1891</v>
      </c>
      <c r="B25" s="15">
        <v>1376</v>
      </c>
      <c r="C25" s="15">
        <v>1528</v>
      </c>
      <c r="D25" s="12">
        <f t="shared" si="1"/>
        <v>0.90052356020942403</v>
      </c>
      <c r="E25" s="13"/>
      <c r="F25">
        <v>1049</v>
      </c>
      <c r="G25" s="15">
        <v>40955000</v>
      </c>
      <c r="H25" s="20">
        <f t="shared" si="2"/>
        <v>42961795000</v>
      </c>
      <c r="I25" s="21">
        <f t="shared" si="0"/>
        <v>38688108586.387436</v>
      </c>
      <c r="J25" s="22">
        <f t="shared" si="3"/>
        <v>944.64921465968587</v>
      </c>
      <c r="K25">
        <f t="shared" si="4"/>
        <v>6.85081365716312</v>
      </c>
      <c r="L25" s="2">
        <f t="shared" si="5"/>
        <v>2.368844910963297E-2</v>
      </c>
    </row>
    <row r="26" spans="1:12" x14ac:dyDescent="0.35">
      <c r="A26">
        <v>1892</v>
      </c>
      <c r="B26" s="15">
        <v>1605</v>
      </c>
      <c r="C26" s="15">
        <v>1748</v>
      </c>
      <c r="D26" s="12">
        <f t="shared" si="1"/>
        <v>0.91819221967963383</v>
      </c>
      <c r="E26" s="13"/>
      <c r="F26">
        <v>1081</v>
      </c>
      <c r="G26" s="15">
        <v>41384000</v>
      </c>
      <c r="H26" s="20">
        <f t="shared" si="2"/>
        <v>44736104000</v>
      </c>
      <c r="I26" s="21">
        <f t="shared" si="0"/>
        <v>41076342631.578949</v>
      </c>
      <c r="J26" s="22">
        <f t="shared" si="3"/>
        <v>992.56578947368428</v>
      </c>
      <c r="K26">
        <f t="shared" si="4"/>
        <v>6.9002932969878437</v>
      </c>
      <c r="L26" s="2">
        <f t="shared" si="5"/>
        <v>4.9479639824723698E-2</v>
      </c>
    </row>
    <row r="27" spans="1:12" x14ac:dyDescent="0.35">
      <c r="A27">
        <v>1893</v>
      </c>
      <c r="B27" s="15">
        <v>1490</v>
      </c>
      <c r="C27" s="15">
        <v>1650</v>
      </c>
      <c r="D27" s="12">
        <f t="shared" si="1"/>
        <v>0.90303030303030307</v>
      </c>
      <c r="E27" s="13"/>
      <c r="F27">
        <v>1103</v>
      </c>
      <c r="G27" s="15">
        <v>41820000</v>
      </c>
      <c r="H27" s="20">
        <f t="shared" si="2"/>
        <v>46127460000</v>
      </c>
      <c r="I27" s="21">
        <f t="shared" si="0"/>
        <v>41654494181.818184</v>
      </c>
      <c r="J27" s="22">
        <f t="shared" si="3"/>
        <v>996.04242424242432</v>
      </c>
      <c r="K27">
        <f t="shared" si="4"/>
        <v>6.9037898512983809</v>
      </c>
      <c r="L27" s="2">
        <f t="shared" si="5"/>
        <v>3.4965543105371921E-3</v>
      </c>
    </row>
    <row r="28" spans="1:12" x14ac:dyDescent="0.35">
      <c r="A28">
        <v>1894</v>
      </c>
      <c r="B28" s="15">
        <v>1368</v>
      </c>
      <c r="C28" s="15">
        <v>1527</v>
      </c>
      <c r="D28" s="12">
        <f t="shared" si="1"/>
        <v>0.89587426326129671</v>
      </c>
      <c r="E28" s="13"/>
      <c r="F28">
        <v>1106</v>
      </c>
      <c r="G28" s="15">
        <v>42262000</v>
      </c>
      <c r="H28" s="20">
        <f t="shared" si="2"/>
        <v>46741772000</v>
      </c>
      <c r="I28" s="21">
        <f t="shared" si="0"/>
        <v>41874750554.027504</v>
      </c>
      <c r="J28" s="22">
        <f t="shared" si="3"/>
        <v>990.83693516699407</v>
      </c>
      <c r="K28">
        <f t="shared" si="4"/>
        <v>6.8985499750461434</v>
      </c>
      <c r="L28" s="2">
        <f t="shared" si="5"/>
        <v>-5.2398762522374298E-3</v>
      </c>
    </row>
    <row r="29" spans="1:12" x14ac:dyDescent="0.35">
      <c r="A29">
        <v>1895</v>
      </c>
      <c r="B29" s="15">
        <v>1254</v>
      </c>
      <c r="C29" s="15">
        <v>1406</v>
      </c>
      <c r="D29" s="12">
        <f t="shared" si="1"/>
        <v>0.89189189189189189</v>
      </c>
      <c r="E29" s="13"/>
      <c r="F29">
        <v>1097</v>
      </c>
      <c r="G29" s="15">
        <v>42710000</v>
      </c>
      <c r="H29" s="20">
        <f t="shared" si="2"/>
        <v>46852870000</v>
      </c>
      <c r="I29" s="21">
        <f t="shared" si="0"/>
        <v>41787694864.864868</v>
      </c>
      <c r="J29" s="22">
        <f t="shared" si="3"/>
        <v>978.40540540540553</v>
      </c>
      <c r="K29">
        <f t="shared" si="4"/>
        <v>6.8859241090974859</v>
      </c>
      <c r="L29" s="2">
        <f t="shared" si="5"/>
        <v>-1.2625865948657555E-2</v>
      </c>
    </row>
    <row r="30" spans="1:12" x14ac:dyDescent="0.35">
      <c r="A30">
        <v>1896</v>
      </c>
      <c r="B30" s="15">
        <v>1203</v>
      </c>
      <c r="C30" s="15">
        <v>1394</v>
      </c>
      <c r="D30" s="12">
        <f t="shared" si="1"/>
        <v>0.86298421807747494</v>
      </c>
      <c r="E30" s="13"/>
      <c r="F30">
        <v>1092</v>
      </c>
      <c r="G30" s="15">
        <v>43174000</v>
      </c>
      <c r="H30" s="20">
        <f t="shared" si="2"/>
        <v>47146008000</v>
      </c>
      <c r="I30" s="21">
        <f t="shared" si="0"/>
        <v>40686260849.354378</v>
      </c>
      <c r="J30" s="22">
        <f t="shared" si="3"/>
        <v>942.37876614060258</v>
      </c>
      <c r="K30">
        <f t="shared" si="4"/>
        <v>6.8484072809590604</v>
      </c>
      <c r="L30" s="2">
        <f t="shared" si="5"/>
        <v>-3.7516828138425495E-2</v>
      </c>
    </row>
    <row r="31" spans="1:12" x14ac:dyDescent="0.35">
      <c r="A31">
        <v>1897</v>
      </c>
      <c r="B31" s="15">
        <v>1773</v>
      </c>
      <c r="C31" s="15">
        <v>1951</v>
      </c>
      <c r="D31" s="12">
        <f t="shared" si="1"/>
        <v>0.90876473603280372</v>
      </c>
      <c r="E31" s="13"/>
      <c r="F31">
        <v>1092</v>
      </c>
      <c r="G31" s="15">
        <v>43645000</v>
      </c>
      <c r="H31" s="20">
        <f t="shared" si="2"/>
        <v>47660340000</v>
      </c>
      <c r="I31" s="21">
        <f t="shared" si="0"/>
        <v>43312036299.333679</v>
      </c>
      <c r="J31" s="22">
        <f t="shared" si="3"/>
        <v>992.37109174782177</v>
      </c>
      <c r="K31">
        <f t="shared" si="4"/>
        <v>6.9000971217559472</v>
      </c>
      <c r="L31" s="2">
        <f t="shared" si="5"/>
        <v>5.1689840796886877E-2</v>
      </c>
    </row>
    <row r="32" spans="1:12" x14ac:dyDescent="0.35">
      <c r="A32">
        <v>1898</v>
      </c>
      <c r="B32" s="15">
        <v>1424</v>
      </c>
      <c r="C32" s="15">
        <v>1613</v>
      </c>
      <c r="D32" s="12">
        <f t="shared" si="1"/>
        <v>0.88282703037817734</v>
      </c>
      <c r="E32" s="13"/>
      <c r="F32">
        <v>1084</v>
      </c>
      <c r="G32" s="15">
        <v>44121000</v>
      </c>
      <c r="H32" s="20">
        <f t="shared" si="2"/>
        <v>47827164000</v>
      </c>
      <c r="I32" s="21">
        <f t="shared" si="0"/>
        <v>42223113165.530067</v>
      </c>
      <c r="J32" s="22">
        <f t="shared" si="3"/>
        <v>956.98450092994415</v>
      </c>
      <c r="K32">
        <f t="shared" si="4"/>
        <v>6.8637871958463039</v>
      </c>
      <c r="L32" s="2">
        <f t="shared" si="5"/>
        <v>-3.6309925909643326E-2</v>
      </c>
    </row>
    <row r="33" spans="1:12" x14ac:dyDescent="0.35">
      <c r="A33">
        <v>1899</v>
      </c>
      <c r="B33" s="15">
        <v>1452</v>
      </c>
      <c r="C33" s="15">
        <v>1668</v>
      </c>
      <c r="D33" s="12">
        <f t="shared" si="1"/>
        <v>0.87050359712230219</v>
      </c>
      <c r="E33" s="13"/>
      <c r="F33">
        <v>1127</v>
      </c>
      <c r="G33" s="15">
        <v>44607000</v>
      </c>
      <c r="H33" s="20">
        <f t="shared" si="2"/>
        <v>50272089000</v>
      </c>
      <c r="I33" s="21">
        <f t="shared" si="0"/>
        <v>43762034309.352516</v>
      </c>
      <c r="J33" s="22">
        <f t="shared" si="3"/>
        <v>981.05755395683445</v>
      </c>
      <c r="K33">
        <f t="shared" si="4"/>
        <v>6.8886311265058255</v>
      </c>
      <c r="L33" s="2">
        <f t="shared" si="5"/>
        <v>2.4843930659521618E-2</v>
      </c>
    </row>
    <row r="34" spans="1:12" x14ac:dyDescent="0.35">
      <c r="A34">
        <v>1900</v>
      </c>
      <c r="B34" s="15">
        <v>1471</v>
      </c>
      <c r="C34" s="15">
        <v>1711</v>
      </c>
      <c r="D34" s="12">
        <f t="shared" si="1"/>
        <v>0.85973115137346579</v>
      </c>
      <c r="E34" s="13"/>
      <c r="F34">
        <v>1151</v>
      </c>
      <c r="G34" s="15">
        <v>45100000</v>
      </c>
      <c r="H34" s="20">
        <f t="shared" si="2"/>
        <v>51910100000</v>
      </c>
      <c r="I34" s="21">
        <f t="shared" si="0"/>
        <v>44628730040.911743</v>
      </c>
      <c r="J34" s="22">
        <f t="shared" si="3"/>
        <v>989.550555230859</v>
      </c>
      <c r="K34">
        <f t="shared" si="4"/>
        <v>6.8972508554311265</v>
      </c>
      <c r="L34" s="2">
        <f t="shared" si="5"/>
        <v>8.6197289253009401E-3</v>
      </c>
    </row>
    <row r="35" spans="1:12" x14ac:dyDescent="0.35">
      <c r="A35">
        <v>1901</v>
      </c>
      <c r="B35" s="15">
        <v>1799</v>
      </c>
      <c r="C35" s="15">
        <v>1980</v>
      </c>
      <c r="D35" s="12">
        <f t="shared" si="1"/>
        <v>0.90858585858585861</v>
      </c>
      <c r="E35" s="13"/>
      <c r="F35">
        <v>1121</v>
      </c>
      <c r="G35" s="15">
        <v>45575000</v>
      </c>
      <c r="H35" s="20">
        <f t="shared" si="2"/>
        <v>51089575000</v>
      </c>
      <c r="I35" s="21">
        <f t="shared" si="0"/>
        <v>46419265366.161621</v>
      </c>
      <c r="J35" s="22">
        <f t="shared" si="3"/>
        <v>1018.5247474747475</v>
      </c>
      <c r="K35">
        <f t="shared" si="4"/>
        <v>6.9261105333341124</v>
      </c>
      <c r="L35" s="2">
        <f t="shared" si="5"/>
        <v>2.8859677902985936E-2</v>
      </c>
    </row>
    <row r="36" spans="1:12" x14ac:dyDescent="0.35">
      <c r="A36">
        <v>1902</v>
      </c>
      <c r="B36" s="15">
        <v>1485</v>
      </c>
      <c r="C36" s="15">
        <v>1737</v>
      </c>
      <c r="D36" s="12">
        <f t="shared" si="1"/>
        <v>0.85492227979274615</v>
      </c>
      <c r="E36" s="13"/>
      <c r="F36">
        <v>1087</v>
      </c>
      <c r="G36" s="15">
        <v>46060000</v>
      </c>
      <c r="H36" s="20">
        <f t="shared" si="2"/>
        <v>50067220000</v>
      </c>
      <c r="I36" s="21">
        <f t="shared" ref="I36:I67" si="6">H36*D36</f>
        <v>42803581865.284973</v>
      </c>
      <c r="J36" s="22">
        <f t="shared" si="3"/>
        <v>929.30051813471505</v>
      </c>
      <c r="K36">
        <f t="shared" si="4"/>
        <v>6.8344321721169043</v>
      </c>
      <c r="L36" s="2">
        <f t="shared" si="5"/>
        <v>-9.1678361217208071E-2</v>
      </c>
    </row>
    <row r="37" spans="1:12" x14ac:dyDescent="0.35">
      <c r="A37">
        <v>1903</v>
      </c>
      <c r="B37" s="15">
        <v>1641</v>
      </c>
      <c r="C37" s="15">
        <v>1894</v>
      </c>
      <c r="D37" s="12">
        <f t="shared" si="1"/>
        <v>0.8664202745512144</v>
      </c>
      <c r="E37" s="13"/>
      <c r="F37">
        <v>1135</v>
      </c>
      <c r="G37" s="15">
        <v>46552000</v>
      </c>
      <c r="H37" s="20">
        <f t="shared" si="2"/>
        <v>52836520000</v>
      </c>
      <c r="I37" s="21">
        <f t="shared" si="6"/>
        <v>45778632164.730728</v>
      </c>
      <c r="J37" s="22">
        <f t="shared" si="3"/>
        <v>983.38701161562824</v>
      </c>
      <c r="K37">
        <f t="shared" si="4"/>
        <v>6.8910027472595701</v>
      </c>
      <c r="L37" s="2">
        <f t="shared" si="5"/>
        <v>5.6570575142665724E-2</v>
      </c>
    </row>
    <row r="38" spans="1:12" x14ac:dyDescent="0.35">
      <c r="A38">
        <v>1904</v>
      </c>
      <c r="B38" s="15">
        <v>1517</v>
      </c>
      <c r="C38" s="15">
        <v>1792</v>
      </c>
      <c r="D38" s="12">
        <f t="shared" si="1"/>
        <v>0.8465401785714286</v>
      </c>
      <c r="E38" s="13"/>
      <c r="F38">
        <v>1138</v>
      </c>
      <c r="G38" s="15">
        <v>47051000</v>
      </c>
      <c r="H38" s="20">
        <f t="shared" si="2"/>
        <v>53544038000</v>
      </c>
      <c r="I38" s="21">
        <f t="shared" si="6"/>
        <v>45327179489.95536</v>
      </c>
      <c r="J38" s="22">
        <f t="shared" si="3"/>
        <v>963.36272321428578</v>
      </c>
      <c r="K38">
        <f t="shared" si="4"/>
        <v>6.8704300004999324</v>
      </c>
      <c r="L38" s="2">
        <f t="shared" si="5"/>
        <v>-2.0572746759637717E-2</v>
      </c>
    </row>
    <row r="39" spans="1:12" x14ac:dyDescent="0.35">
      <c r="A39">
        <v>1905</v>
      </c>
      <c r="B39" s="15">
        <v>1519</v>
      </c>
      <c r="C39" s="15">
        <v>1825</v>
      </c>
      <c r="D39" s="12">
        <f t="shared" si="1"/>
        <v>0.83232876712328763</v>
      </c>
      <c r="E39" s="13"/>
      <c r="F39">
        <v>1140</v>
      </c>
      <c r="G39" s="15">
        <v>47559000</v>
      </c>
      <c r="H39" s="20">
        <f t="shared" si="2"/>
        <v>54217260000</v>
      </c>
      <c r="I39" s="21">
        <f t="shared" si="6"/>
        <v>45126585172.602737</v>
      </c>
      <c r="J39" s="22">
        <f t="shared" si="3"/>
        <v>948.8547945205479</v>
      </c>
      <c r="K39">
        <f t="shared" si="4"/>
        <v>6.8552557779677219</v>
      </c>
      <c r="L39" s="2">
        <f t="shared" si="5"/>
        <v>-1.5174222532210457E-2</v>
      </c>
    </row>
    <row r="40" spans="1:12" x14ac:dyDescent="0.35">
      <c r="A40">
        <v>1906</v>
      </c>
      <c r="B40" s="15">
        <v>1683</v>
      </c>
      <c r="C40" s="15">
        <v>1961</v>
      </c>
      <c r="D40" s="12">
        <f t="shared" si="1"/>
        <v>0.85823559408465067</v>
      </c>
      <c r="E40" s="13"/>
      <c r="F40">
        <v>1157</v>
      </c>
      <c r="G40" s="15">
        <v>48036000</v>
      </c>
      <c r="H40" s="20">
        <f t="shared" si="2"/>
        <v>55577652000</v>
      </c>
      <c r="I40" s="21">
        <f t="shared" si="6"/>
        <v>47698719182.049973</v>
      </c>
      <c r="J40" s="22">
        <f t="shared" si="3"/>
        <v>992.97858235594083</v>
      </c>
      <c r="K40">
        <f t="shared" si="4"/>
        <v>6.9007090951881365</v>
      </c>
      <c r="L40" s="2">
        <f t="shared" si="5"/>
        <v>4.5453317220414569E-2</v>
      </c>
    </row>
    <row r="41" spans="1:12" x14ac:dyDescent="0.35">
      <c r="A41">
        <v>1907</v>
      </c>
      <c r="B41" s="15">
        <v>1847</v>
      </c>
      <c r="C41" s="15">
        <v>2148</v>
      </c>
      <c r="D41" s="12">
        <f t="shared" si="1"/>
        <v>0.8598696461824954</v>
      </c>
      <c r="E41" s="13"/>
      <c r="F41">
        <v>1175</v>
      </c>
      <c r="G41" s="15">
        <v>48520000</v>
      </c>
      <c r="H41" s="20">
        <f t="shared" si="2"/>
        <v>57011000000</v>
      </c>
      <c r="I41" s="21">
        <f t="shared" si="6"/>
        <v>49022028398.510246</v>
      </c>
      <c r="J41" s="22">
        <f t="shared" si="3"/>
        <v>1010.3468342644321</v>
      </c>
      <c r="K41">
        <f t="shared" si="4"/>
        <v>6.9180489511487444</v>
      </c>
      <c r="L41" s="2">
        <f t="shared" si="5"/>
        <v>1.7339855960607942E-2</v>
      </c>
    </row>
    <row r="42" spans="1:12" x14ac:dyDescent="0.35">
      <c r="A42">
        <v>1908</v>
      </c>
      <c r="B42" s="15">
        <v>2100</v>
      </c>
      <c r="C42" s="15">
        <v>2418</v>
      </c>
      <c r="D42" s="12">
        <f t="shared" si="1"/>
        <v>0.86848635235732008</v>
      </c>
      <c r="E42" s="13"/>
      <c r="F42">
        <v>1160</v>
      </c>
      <c r="G42" s="15">
        <v>49014000</v>
      </c>
      <c r="H42" s="20">
        <f t="shared" si="2"/>
        <v>56856240000</v>
      </c>
      <c r="I42" s="21">
        <f t="shared" si="6"/>
        <v>49378868486.352356</v>
      </c>
      <c r="J42" s="22">
        <f t="shared" si="3"/>
        <v>1007.4441687344913</v>
      </c>
      <c r="K42">
        <f t="shared" si="4"/>
        <v>6.9151718766371868</v>
      </c>
      <c r="L42" s="2">
        <f t="shared" si="5"/>
        <v>-2.8770745115576091E-3</v>
      </c>
    </row>
    <row r="43" spans="1:12" x14ac:dyDescent="0.35">
      <c r="A43">
        <v>1909</v>
      </c>
      <c r="B43" s="15">
        <v>2039</v>
      </c>
      <c r="C43" s="15">
        <v>2358</v>
      </c>
      <c r="D43" s="12">
        <f t="shared" si="1"/>
        <v>0.86471586089906705</v>
      </c>
      <c r="E43" s="13"/>
      <c r="F43">
        <v>1205</v>
      </c>
      <c r="G43" s="15">
        <v>49518000</v>
      </c>
      <c r="H43" s="20">
        <f t="shared" si="2"/>
        <v>59669190000</v>
      </c>
      <c r="I43" s="21">
        <f t="shared" si="6"/>
        <v>51596895000</v>
      </c>
      <c r="J43" s="22">
        <f t="shared" si="3"/>
        <v>1041.9826123833757</v>
      </c>
      <c r="K43">
        <f t="shared" si="4"/>
        <v>6.9488805354018943</v>
      </c>
      <c r="L43" s="2">
        <f t="shared" si="5"/>
        <v>3.3708658764707522E-2</v>
      </c>
    </row>
    <row r="44" spans="1:12" x14ac:dyDescent="0.35">
      <c r="A44">
        <v>1910</v>
      </c>
      <c r="B44" s="15">
        <v>2274</v>
      </c>
      <c r="C44" s="15">
        <v>2589</v>
      </c>
      <c r="D44" s="12">
        <f t="shared" si="1"/>
        <v>0.87833140208574745</v>
      </c>
      <c r="E44" s="13"/>
      <c r="F44">
        <v>1264</v>
      </c>
      <c r="G44" s="15">
        <v>50034000</v>
      </c>
      <c r="H44" s="20">
        <f t="shared" si="2"/>
        <v>63242976000</v>
      </c>
      <c r="I44" s="21">
        <f t="shared" si="6"/>
        <v>55548291782.155273</v>
      </c>
      <c r="J44" s="22">
        <f t="shared" si="3"/>
        <v>1110.2108922363848</v>
      </c>
      <c r="K44">
        <f t="shared" si="4"/>
        <v>7.0123052692657462</v>
      </c>
      <c r="L44" s="2">
        <f t="shared" si="5"/>
        <v>6.3424733863851834E-2</v>
      </c>
    </row>
    <row r="45" spans="1:12" x14ac:dyDescent="0.35">
      <c r="A45">
        <v>1911</v>
      </c>
      <c r="B45" s="15">
        <v>2572</v>
      </c>
      <c r="C45" s="15">
        <v>2961</v>
      </c>
      <c r="D45" s="12">
        <f t="shared" si="1"/>
        <v>0.86862546437014521</v>
      </c>
      <c r="E45" s="13"/>
      <c r="F45">
        <v>1309</v>
      </c>
      <c r="G45" s="15">
        <v>50563000</v>
      </c>
      <c r="H45" s="20">
        <f t="shared" si="2"/>
        <v>66186967000</v>
      </c>
      <c r="I45" s="21">
        <f t="shared" si="6"/>
        <v>57491684945.62648</v>
      </c>
      <c r="J45" s="22">
        <f t="shared" si="3"/>
        <v>1137.0307328605202</v>
      </c>
      <c r="K45">
        <f t="shared" si="4"/>
        <v>7.0361755231658183</v>
      </c>
      <c r="L45" s="2">
        <f t="shared" si="5"/>
        <v>2.3870253900072136E-2</v>
      </c>
    </row>
    <row r="46" spans="1:12" x14ac:dyDescent="0.35">
      <c r="A46">
        <v>1912</v>
      </c>
      <c r="B46" s="15">
        <v>2790</v>
      </c>
      <c r="C46" s="15">
        <v>3288</v>
      </c>
      <c r="D46" s="12">
        <f t="shared" si="1"/>
        <v>0.84854014598540151</v>
      </c>
      <c r="E46" s="13"/>
      <c r="F46">
        <v>1315</v>
      </c>
      <c r="G46" s="15">
        <v>51106000</v>
      </c>
      <c r="H46" s="20">
        <f t="shared" si="2"/>
        <v>67204390000</v>
      </c>
      <c r="I46" s="21">
        <f t="shared" si="6"/>
        <v>57025622901.459854</v>
      </c>
      <c r="J46" s="22">
        <f t="shared" si="3"/>
        <v>1115.8302919708028</v>
      </c>
      <c r="K46">
        <f t="shared" si="4"/>
        <v>7.0173540632512053</v>
      </c>
      <c r="L46" s="2">
        <f t="shared" si="5"/>
        <v>-1.8821459914613037E-2</v>
      </c>
    </row>
    <row r="47" spans="1:12" x14ac:dyDescent="0.35">
      <c r="A47">
        <v>1913</v>
      </c>
      <c r="B47" s="15">
        <v>2825</v>
      </c>
      <c r="C47" s="15">
        <v>3462</v>
      </c>
      <c r="D47" s="12">
        <f t="shared" si="1"/>
        <v>0.81600231080300401</v>
      </c>
      <c r="E47" s="13"/>
      <c r="F47">
        <v>1361</v>
      </c>
      <c r="G47" s="15">
        <v>51637000</v>
      </c>
      <c r="H47" s="20">
        <f t="shared" si="2"/>
        <v>70277957000</v>
      </c>
      <c r="I47" s="21">
        <f t="shared" si="6"/>
        <v>57346975310.514153</v>
      </c>
      <c r="J47" s="22">
        <f t="shared" si="3"/>
        <v>1110.5791450028885</v>
      </c>
      <c r="K47">
        <f t="shared" si="4"/>
        <v>7.0126369104958526</v>
      </c>
      <c r="L47" s="2">
        <f t="shared" si="5"/>
        <v>-4.7171527553526715E-3</v>
      </c>
    </row>
    <row r="48" spans="1:12" x14ac:dyDescent="0.35">
      <c r="A48">
        <v>1914</v>
      </c>
      <c r="B48" s="15">
        <v>2691</v>
      </c>
      <c r="C48" s="15">
        <v>3362</v>
      </c>
      <c r="D48" s="12">
        <f t="shared" si="1"/>
        <v>0.80041641879833436</v>
      </c>
      <c r="E48" s="13"/>
      <c r="F48">
        <v>1345</v>
      </c>
      <c r="G48" s="15">
        <v>52178000</v>
      </c>
      <c r="H48" s="20">
        <f t="shared" si="2"/>
        <v>70179410000</v>
      </c>
      <c r="I48" s="21">
        <f t="shared" si="6"/>
        <v>56172752025.580017</v>
      </c>
      <c r="J48" s="22">
        <f t="shared" si="3"/>
        <v>1076.5600832837597</v>
      </c>
      <c r="K48">
        <f t="shared" si="4"/>
        <v>6.9815261287942842</v>
      </c>
      <c r="L48" s="2">
        <f t="shared" si="5"/>
        <v>-3.1110781701568335E-2</v>
      </c>
    </row>
    <row r="49" spans="1:12" x14ac:dyDescent="0.35">
      <c r="A49">
        <v>1915</v>
      </c>
      <c r="B49" s="15">
        <v>2818</v>
      </c>
      <c r="C49" s="15">
        <v>3608</v>
      </c>
      <c r="D49" s="12">
        <f t="shared" si="1"/>
        <v>0.78104212860310418</v>
      </c>
      <c r="E49" s="13"/>
      <c r="F49">
        <v>1349</v>
      </c>
      <c r="G49" s="15">
        <v>52729000</v>
      </c>
      <c r="H49" s="20">
        <f t="shared" si="2"/>
        <v>71131421000</v>
      </c>
      <c r="I49" s="21">
        <f t="shared" si="6"/>
        <v>55556636468.403542</v>
      </c>
      <c r="J49" s="22">
        <f t="shared" si="3"/>
        <v>1053.6258314855875</v>
      </c>
      <c r="K49">
        <f t="shared" si="4"/>
        <v>6.959992667483867</v>
      </c>
      <c r="L49" s="2">
        <f t="shared" si="5"/>
        <v>-2.1533461310417223E-2</v>
      </c>
    </row>
    <row r="50" spans="1:12" x14ac:dyDescent="0.35">
      <c r="A50">
        <v>1916</v>
      </c>
      <c r="B50" s="15">
        <v>3123</v>
      </c>
      <c r="C50" s="15">
        <v>3922</v>
      </c>
      <c r="D50" s="12">
        <f t="shared" si="1"/>
        <v>0.79627740948495662</v>
      </c>
      <c r="E50" s="13"/>
      <c r="F50">
        <v>1344</v>
      </c>
      <c r="G50" s="15">
        <v>53290000</v>
      </c>
      <c r="H50" s="20">
        <f t="shared" si="2"/>
        <v>71621760000</v>
      </c>
      <c r="I50" s="21">
        <f t="shared" si="6"/>
        <v>57030789515.553284</v>
      </c>
      <c r="J50" s="22">
        <f t="shared" si="3"/>
        <v>1070.1968383477817</v>
      </c>
      <c r="K50">
        <f t="shared" si="4"/>
        <v>6.9755978716098817</v>
      </c>
      <c r="L50" s="2">
        <f t="shared" si="5"/>
        <v>1.5605204126014627E-2</v>
      </c>
    </row>
    <row r="51" spans="1:12" x14ac:dyDescent="0.35">
      <c r="A51">
        <v>1917</v>
      </c>
      <c r="B51" s="15">
        <v>3399</v>
      </c>
      <c r="C51" s="15">
        <v>4163</v>
      </c>
      <c r="D51" s="12">
        <f t="shared" si="1"/>
        <v>0.81647850108095121</v>
      </c>
      <c r="E51" s="13"/>
      <c r="F51">
        <v>1333</v>
      </c>
      <c r="G51" s="15">
        <v>53856000</v>
      </c>
      <c r="H51" s="20">
        <f t="shared" si="2"/>
        <v>71790048000</v>
      </c>
      <c r="I51" s="21">
        <f t="shared" si="6"/>
        <v>58615030783.569542</v>
      </c>
      <c r="J51" s="22">
        <f t="shared" si="3"/>
        <v>1088.365841940908</v>
      </c>
      <c r="K51">
        <f t="shared" si="4"/>
        <v>6.992432622679849</v>
      </c>
      <c r="L51" s="2">
        <f t="shared" si="5"/>
        <v>1.6834751069967346E-2</v>
      </c>
    </row>
    <row r="52" spans="1:12" x14ac:dyDescent="0.35">
      <c r="A52">
        <v>1918</v>
      </c>
      <c r="B52" s="15">
        <v>4543</v>
      </c>
      <c r="C52" s="15">
        <v>5015</v>
      </c>
      <c r="D52" s="12">
        <f t="shared" si="1"/>
        <v>0.90588235294117647</v>
      </c>
      <c r="E52" s="13"/>
      <c r="F52">
        <v>1358</v>
      </c>
      <c r="G52" s="15">
        <v>53910000</v>
      </c>
      <c r="H52" s="20">
        <f t="shared" si="2"/>
        <v>73209780000</v>
      </c>
      <c r="I52" s="21">
        <f t="shared" si="6"/>
        <v>66319447764.705879</v>
      </c>
      <c r="J52" s="22">
        <f t="shared" si="3"/>
        <v>1230.1882352941175</v>
      </c>
      <c r="K52">
        <f t="shared" si="4"/>
        <v>7.1149224734820091</v>
      </c>
      <c r="L52" s="2">
        <f t="shared" si="5"/>
        <v>0.12248985080216013</v>
      </c>
    </row>
    <row r="53" spans="1:12" x14ac:dyDescent="0.35">
      <c r="A53">
        <v>1919</v>
      </c>
      <c r="B53" s="15">
        <v>4706</v>
      </c>
      <c r="C53" s="15">
        <v>6617</v>
      </c>
      <c r="D53" s="12">
        <f t="shared" si="1"/>
        <v>0.71119842829076618</v>
      </c>
      <c r="E53" s="13"/>
      <c r="F53">
        <v>1468</v>
      </c>
      <c r="G53" s="15">
        <v>54438000</v>
      </c>
      <c r="H53" s="20">
        <f t="shared" si="2"/>
        <v>79914984000</v>
      </c>
      <c r="I53" s="21">
        <f t="shared" si="6"/>
        <v>56835411017.681725</v>
      </c>
      <c r="J53" s="22">
        <f t="shared" si="3"/>
        <v>1044.0392927308446</v>
      </c>
      <c r="K53">
        <f t="shared" si="4"/>
        <v>6.9508524044497086</v>
      </c>
      <c r="L53" s="2">
        <f t="shared" si="5"/>
        <v>-0.16407006903230048</v>
      </c>
    </row>
    <row r="54" spans="1:12" x14ac:dyDescent="0.35">
      <c r="A54">
        <v>1920</v>
      </c>
      <c r="B54" s="15">
        <v>6897</v>
      </c>
      <c r="C54" s="15">
        <v>9393</v>
      </c>
      <c r="D54" s="12">
        <f t="shared" si="1"/>
        <v>0.7342702012136697</v>
      </c>
      <c r="E54" s="13"/>
      <c r="F54">
        <v>1409</v>
      </c>
      <c r="G54" s="15">
        <v>54993000</v>
      </c>
      <c r="H54" s="20">
        <f t="shared" si="2"/>
        <v>77485137000</v>
      </c>
      <c r="I54" s="21">
        <f t="shared" si="6"/>
        <v>56895027136.058762</v>
      </c>
      <c r="J54" s="22">
        <f t="shared" si="3"/>
        <v>1034.5867135100607</v>
      </c>
      <c r="K54">
        <f t="shared" si="4"/>
        <v>6.9417573153354564</v>
      </c>
      <c r="L54" s="2">
        <f t="shared" si="5"/>
        <v>-9.095089114252275E-3</v>
      </c>
    </row>
    <row r="55" spans="1:12" x14ac:dyDescent="0.35">
      <c r="A55">
        <v>1921</v>
      </c>
      <c r="B55" s="15">
        <v>5485</v>
      </c>
      <c r="C55" s="15">
        <v>7067</v>
      </c>
      <c r="D55" s="12">
        <f t="shared" si="1"/>
        <v>0.77614263478137824</v>
      </c>
      <c r="E55" s="13"/>
      <c r="F55">
        <v>1395</v>
      </c>
      <c r="G55" s="15">
        <v>55601000</v>
      </c>
      <c r="H55" s="20">
        <f t="shared" si="2"/>
        <v>77563395000</v>
      </c>
      <c r="I55" s="21">
        <f t="shared" si="6"/>
        <v>60200257757.888779</v>
      </c>
      <c r="J55" s="22">
        <f t="shared" si="3"/>
        <v>1082.7189755200227</v>
      </c>
      <c r="K55">
        <f t="shared" si="4"/>
        <v>6.9872307262739426</v>
      </c>
      <c r="L55" s="2">
        <f t="shared" si="5"/>
        <v>4.5473410938486225E-2</v>
      </c>
    </row>
    <row r="56" spans="1:12" x14ac:dyDescent="0.35">
      <c r="A56">
        <v>1922</v>
      </c>
      <c r="B56" s="15">
        <v>4534</v>
      </c>
      <c r="C56" s="15">
        <v>5698</v>
      </c>
      <c r="D56" s="12">
        <f t="shared" si="1"/>
        <v>0.79571779571779577</v>
      </c>
      <c r="E56" s="13"/>
      <c r="F56">
        <v>1417</v>
      </c>
      <c r="G56" s="15">
        <v>56220000</v>
      </c>
      <c r="H56" s="20">
        <f t="shared" si="2"/>
        <v>79663740000</v>
      </c>
      <c r="I56" s="21">
        <f t="shared" si="6"/>
        <v>63389855591.435593</v>
      </c>
      <c r="J56" s="22">
        <f t="shared" si="3"/>
        <v>1127.5321165321166</v>
      </c>
      <c r="K56">
        <f t="shared" si="4"/>
        <v>7.0277865557003008</v>
      </c>
      <c r="L56" s="2">
        <f t="shared" si="5"/>
        <v>4.0555829426358159E-2</v>
      </c>
    </row>
    <row r="57" spans="1:12" x14ac:dyDescent="0.35">
      <c r="A57">
        <v>1923</v>
      </c>
      <c r="B57" s="15">
        <v>4215</v>
      </c>
      <c r="C57" s="15">
        <v>5474</v>
      </c>
      <c r="D57" s="12">
        <f t="shared" si="1"/>
        <v>0.77000365363536716</v>
      </c>
      <c r="E57" s="13"/>
      <c r="F57">
        <v>1428</v>
      </c>
      <c r="G57" s="15">
        <v>56847000</v>
      </c>
      <c r="H57" s="20">
        <f t="shared" si="2"/>
        <v>81177516000</v>
      </c>
      <c r="I57" s="21">
        <f t="shared" si="6"/>
        <v>62506983913.043472</v>
      </c>
      <c r="J57" s="22">
        <f t="shared" si="3"/>
        <v>1099.5652173913043</v>
      </c>
      <c r="K57">
        <f t="shared" si="4"/>
        <v>7.0026701237348608</v>
      </c>
      <c r="L57" s="2">
        <f t="shared" si="5"/>
        <v>-2.511643196544E-2</v>
      </c>
    </row>
    <row r="58" spans="1:12" x14ac:dyDescent="0.35">
      <c r="A58">
        <v>1924</v>
      </c>
      <c r="B58" s="15">
        <v>4810</v>
      </c>
      <c r="C58" s="15">
        <v>5977</v>
      </c>
      <c r="D58" s="12">
        <f t="shared" si="1"/>
        <v>0.80475154759913003</v>
      </c>
      <c r="E58" s="13"/>
      <c r="F58">
        <v>1486</v>
      </c>
      <c r="G58" s="15">
        <v>57486000</v>
      </c>
      <c r="H58" s="20">
        <f t="shared" si="2"/>
        <v>85424196000</v>
      </c>
      <c r="I58" s="21">
        <f t="shared" si="6"/>
        <v>68745253933.411407</v>
      </c>
      <c r="J58" s="22">
        <f t="shared" si="3"/>
        <v>1195.8607997323072</v>
      </c>
      <c r="K58">
        <f t="shared" si="4"/>
        <v>7.0866215395532572</v>
      </c>
      <c r="L58" s="2">
        <f t="shared" si="5"/>
        <v>8.3951415818396491E-2</v>
      </c>
    </row>
    <row r="59" spans="1:12" x14ac:dyDescent="0.35">
      <c r="A59">
        <v>1925</v>
      </c>
      <c r="B59" s="15">
        <v>4613</v>
      </c>
      <c r="C59" s="15">
        <v>5966</v>
      </c>
      <c r="D59" s="12">
        <f t="shared" si="1"/>
        <v>0.77321488434461949</v>
      </c>
      <c r="E59" s="13"/>
      <c r="F59">
        <v>1497</v>
      </c>
      <c r="G59" s="15">
        <v>58135000</v>
      </c>
      <c r="H59" s="20">
        <f t="shared" si="2"/>
        <v>87028095000</v>
      </c>
      <c r="I59" s="21">
        <f t="shared" si="6"/>
        <v>67291418410.157555</v>
      </c>
      <c r="J59" s="22">
        <f t="shared" si="3"/>
        <v>1157.5026818638953</v>
      </c>
      <c r="K59">
        <f t="shared" si="4"/>
        <v>7.0540201029027552</v>
      </c>
      <c r="L59" s="2">
        <f t="shared" si="5"/>
        <v>-3.260143665050208E-2</v>
      </c>
    </row>
    <row r="60" spans="1:12" x14ac:dyDescent="0.35">
      <c r="A60">
        <v>1926</v>
      </c>
      <c r="B60" s="15">
        <v>5374</v>
      </c>
      <c r="C60" s="15">
        <v>6660</v>
      </c>
      <c r="D60" s="12">
        <f t="shared" si="1"/>
        <v>0.80690690690690692</v>
      </c>
      <c r="E60" s="13"/>
      <c r="F60">
        <v>1565</v>
      </c>
      <c r="G60" s="15">
        <v>58807000</v>
      </c>
      <c r="H60" s="20">
        <f t="shared" si="2"/>
        <v>92032955000</v>
      </c>
      <c r="I60" s="21">
        <f t="shared" si="6"/>
        <v>74262027052.552551</v>
      </c>
      <c r="J60" s="22">
        <f t="shared" si="3"/>
        <v>1262.8093093093094</v>
      </c>
      <c r="K60">
        <f t="shared" si="4"/>
        <v>7.1410941286152552</v>
      </c>
      <c r="L60" s="2">
        <f t="shared" si="5"/>
        <v>8.7074025712500003E-2</v>
      </c>
    </row>
    <row r="61" spans="1:12" x14ac:dyDescent="0.35">
      <c r="A61">
        <v>1927</v>
      </c>
      <c r="B61" s="15">
        <v>4892</v>
      </c>
      <c r="C61" s="15">
        <v>6280</v>
      </c>
      <c r="D61" s="12">
        <f t="shared" si="1"/>
        <v>0.77898089171974527</v>
      </c>
      <c r="E61" s="13"/>
      <c r="F61">
        <v>1645</v>
      </c>
      <c r="G61" s="15">
        <v>59501000</v>
      </c>
      <c r="H61" s="20">
        <f t="shared" si="2"/>
        <v>97879145000</v>
      </c>
      <c r="I61" s="21">
        <f t="shared" si="6"/>
        <v>76245983652.866241</v>
      </c>
      <c r="J61" s="22">
        <f t="shared" si="3"/>
        <v>1281.4235668789809</v>
      </c>
      <c r="K61">
        <f t="shared" si="4"/>
        <v>7.1557269005442912</v>
      </c>
      <c r="L61" s="2">
        <f t="shared" si="5"/>
        <v>1.4632771929036004E-2</v>
      </c>
    </row>
    <row r="62" spans="1:12" x14ac:dyDescent="0.35">
      <c r="A62">
        <v>1928</v>
      </c>
      <c r="B62" s="15">
        <v>4389</v>
      </c>
      <c r="C62" s="15">
        <v>5890</v>
      </c>
      <c r="D62" s="12">
        <f t="shared" si="1"/>
        <v>0.74516129032258061</v>
      </c>
      <c r="E62" s="13"/>
      <c r="F62">
        <v>1685</v>
      </c>
      <c r="G62" s="15">
        <v>60250000</v>
      </c>
      <c r="H62" s="20">
        <f t="shared" si="2"/>
        <v>101521250000</v>
      </c>
      <c r="I62" s="21">
        <f t="shared" si="6"/>
        <v>75649705645.161285</v>
      </c>
      <c r="J62" s="22">
        <f t="shared" si="3"/>
        <v>1255.5967741935483</v>
      </c>
      <c r="K62">
        <f t="shared" si="4"/>
        <v>7.135366255829064</v>
      </c>
      <c r="L62" s="2">
        <f t="shared" si="5"/>
        <v>-2.0360644715227139E-2</v>
      </c>
    </row>
    <row r="63" spans="1:12" x14ac:dyDescent="0.35">
      <c r="A63">
        <v>1929</v>
      </c>
      <c r="B63" s="15">
        <v>4743</v>
      </c>
      <c r="C63" s="15">
        <v>6281</v>
      </c>
      <c r="D63" s="12">
        <f t="shared" si="1"/>
        <v>0.75513453271772013</v>
      </c>
      <c r="E63" s="13"/>
      <c r="F63">
        <v>1702</v>
      </c>
      <c r="G63" s="15">
        <v>61019000</v>
      </c>
      <c r="H63" s="20">
        <f t="shared" si="2"/>
        <v>103854338000</v>
      </c>
      <c r="I63" s="21">
        <f t="shared" si="6"/>
        <v>78423996996.338165</v>
      </c>
      <c r="J63" s="22">
        <f t="shared" si="3"/>
        <v>1285.2389746855597</v>
      </c>
      <c r="K63">
        <f t="shared" si="4"/>
        <v>7.1586999525565203</v>
      </c>
      <c r="L63" s="2">
        <f t="shared" si="5"/>
        <v>2.3333696727456221E-2</v>
      </c>
    </row>
    <row r="64" spans="1:12" x14ac:dyDescent="0.35">
      <c r="A64">
        <v>1930</v>
      </c>
      <c r="B64" s="15">
        <v>5147</v>
      </c>
      <c r="C64" s="15">
        <v>6495</v>
      </c>
      <c r="D64" s="12">
        <f t="shared" si="1"/>
        <v>0.79245573518090839</v>
      </c>
      <c r="E64" s="13"/>
      <c r="F64">
        <v>1704</v>
      </c>
      <c r="G64" s="15">
        <v>61805000</v>
      </c>
      <c r="H64" s="20">
        <f t="shared" si="2"/>
        <v>105315720000</v>
      </c>
      <c r="I64" s="21">
        <f t="shared" si="6"/>
        <v>83458046318.706696</v>
      </c>
      <c r="J64" s="22">
        <f t="shared" si="3"/>
        <v>1350.3445727482679</v>
      </c>
      <c r="K64">
        <f t="shared" si="4"/>
        <v>7.2081150779373155</v>
      </c>
      <c r="L64" s="2">
        <f t="shared" si="5"/>
        <v>4.9415125380795288E-2</v>
      </c>
    </row>
    <row r="65" spans="1:12" x14ac:dyDescent="0.35">
      <c r="A65">
        <v>1931</v>
      </c>
      <c r="B65" s="15">
        <v>3043</v>
      </c>
      <c r="C65" s="15">
        <v>3891</v>
      </c>
      <c r="D65" s="12">
        <f t="shared" si="1"/>
        <v>0.78206116679516835</v>
      </c>
      <c r="E65" s="13"/>
      <c r="F65">
        <v>1568</v>
      </c>
      <c r="G65" s="15">
        <v>62878000</v>
      </c>
      <c r="H65" s="20">
        <f t="shared" si="2"/>
        <v>98592704000</v>
      </c>
      <c r="I65" s="21">
        <f t="shared" si="6"/>
        <v>77105525127.730667</v>
      </c>
      <c r="J65" s="22">
        <f t="shared" si="3"/>
        <v>1226.2719095348241</v>
      </c>
      <c r="K65">
        <f t="shared" si="4"/>
        <v>7.111733877822771</v>
      </c>
      <c r="L65" s="2">
        <f t="shared" si="5"/>
        <v>-9.6381200114544541E-2</v>
      </c>
    </row>
    <row r="66" spans="1:12" x14ac:dyDescent="0.35">
      <c r="A66">
        <v>1932</v>
      </c>
      <c r="B66" s="15">
        <v>2467</v>
      </c>
      <c r="C66" s="15">
        <v>3004</v>
      </c>
      <c r="D66" s="12">
        <f t="shared" si="1"/>
        <v>0.82123834886817582</v>
      </c>
      <c r="E66" s="13"/>
      <c r="F66">
        <v>1481</v>
      </c>
      <c r="G66" s="15">
        <v>63986000</v>
      </c>
      <c r="H66" s="20">
        <f t="shared" si="2"/>
        <v>94763266000</v>
      </c>
      <c r="I66" s="21">
        <f t="shared" si="6"/>
        <v>77823228103.19574</v>
      </c>
      <c r="J66" s="22">
        <f t="shared" si="3"/>
        <v>1216.2539946737684</v>
      </c>
      <c r="K66">
        <f t="shared" si="4"/>
        <v>7.1035309179131305</v>
      </c>
      <c r="L66" s="2">
        <f t="shared" si="5"/>
        <v>-8.2029599096404837E-3</v>
      </c>
    </row>
    <row r="67" spans="1:12" x14ac:dyDescent="0.35">
      <c r="A67">
        <v>1933</v>
      </c>
      <c r="B67" s="15">
        <v>2017</v>
      </c>
      <c r="C67" s="15">
        <v>2491</v>
      </c>
      <c r="D67" s="12">
        <f t="shared" si="1"/>
        <v>0.80971497390606184</v>
      </c>
      <c r="E67" s="13"/>
      <c r="F67">
        <v>1470</v>
      </c>
      <c r="G67" s="15">
        <v>65131000</v>
      </c>
      <c r="H67" s="20">
        <f t="shared" si="2"/>
        <v>95742570000</v>
      </c>
      <c r="I67" s="21">
        <f t="shared" si="6"/>
        <v>77524192569.249298</v>
      </c>
      <c r="J67" s="22">
        <f t="shared" si="3"/>
        <v>1190.2810116419109</v>
      </c>
      <c r="K67">
        <f t="shared" si="4"/>
        <v>7.0819447024648134</v>
      </c>
      <c r="L67" s="2">
        <f t="shared" si="5"/>
        <v>-2.158621544831707E-2</v>
      </c>
    </row>
    <row r="68" spans="1:12" x14ac:dyDescent="0.35">
      <c r="A68">
        <v>1934</v>
      </c>
      <c r="B68" s="15">
        <v>1883</v>
      </c>
      <c r="C68" s="15">
        <v>2409</v>
      </c>
      <c r="D68" s="12">
        <f t="shared" si="1"/>
        <v>0.78165213781652143</v>
      </c>
      <c r="E68" s="13"/>
      <c r="F68">
        <v>1465</v>
      </c>
      <c r="G68" s="15">
        <v>66314000</v>
      </c>
      <c r="H68" s="20">
        <f t="shared" si="2"/>
        <v>97150010000</v>
      </c>
      <c r="I68" s="21">
        <f t="shared" ref="I68:I99" si="7">H68*D68</f>
        <v>75937513005.396439</v>
      </c>
      <c r="J68" s="22">
        <f t="shared" si="3"/>
        <v>1145.1203819012039</v>
      </c>
      <c r="K68">
        <f t="shared" si="4"/>
        <v>7.0432650474934491</v>
      </c>
      <c r="L68" s="2">
        <f t="shared" si="5"/>
        <v>-3.8679654971364386E-2</v>
      </c>
    </row>
    <row r="69" spans="1:12" x14ac:dyDescent="0.35">
      <c r="A69">
        <v>1935</v>
      </c>
      <c r="B69" s="15">
        <v>2189</v>
      </c>
      <c r="C69" s="15">
        <v>2721</v>
      </c>
      <c r="D69" s="12">
        <f t="shared" ref="D69:D132" si="8">B69/C69</f>
        <v>0.80448364571848585</v>
      </c>
      <c r="E69" s="13"/>
      <c r="F69">
        <v>1478</v>
      </c>
      <c r="G69" s="15">
        <v>67538000</v>
      </c>
      <c r="H69" s="20">
        <f t="shared" ref="H69:H132" si="9">G69*F69</f>
        <v>99821164000</v>
      </c>
      <c r="I69" s="21">
        <f t="shared" si="7"/>
        <v>80304493934.58287</v>
      </c>
      <c r="J69" s="22">
        <f t="shared" ref="J69:J132" si="10">I69/G69</f>
        <v>1189.026828371922</v>
      </c>
      <c r="K69">
        <f t="shared" ref="K69:K132" si="11">IFERROR(LN(J69),"NA")</f>
        <v>7.0808904602477636</v>
      </c>
      <c r="L69" s="2">
        <f t="shared" si="5"/>
        <v>3.7625412754314524E-2</v>
      </c>
    </row>
    <row r="70" spans="1:12" x14ac:dyDescent="0.35">
      <c r="A70">
        <v>1936</v>
      </c>
      <c r="B70" s="15">
        <v>2005</v>
      </c>
      <c r="C70" s="15">
        <v>2668</v>
      </c>
      <c r="D70" s="12">
        <f t="shared" si="8"/>
        <v>0.75149925037481258</v>
      </c>
      <c r="E70" s="13"/>
      <c r="F70">
        <v>1543</v>
      </c>
      <c r="G70" s="15">
        <v>68807000</v>
      </c>
      <c r="H70" s="20">
        <f t="shared" si="9"/>
        <v>106169201000</v>
      </c>
      <c r="I70" s="21">
        <f t="shared" si="7"/>
        <v>79786074964.392807</v>
      </c>
      <c r="J70" s="22">
        <f t="shared" si="10"/>
        <v>1159.5633433283358</v>
      </c>
      <c r="K70">
        <f t="shared" si="11"/>
        <v>7.0557987850683164</v>
      </c>
      <c r="L70" s="2">
        <f t="shared" ref="L70:L133" si="12">IFERROR(K70-K69,"NA")</f>
        <v>-2.5091675179447215E-2</v>
      </c>
    </row>
    <row r="71" spans="1:12" x14ac:dyDescent="0.35">
      <c r="A71">
        <v>1937</v>
      </c>
      <c r="B71" s="15">
        <v>2297</v>
      </c>
      <c r="C71" s="15">
        <v>3221</v>
      </c>
      <c r="D71" s="12">
        <f t="shared" si="8"/>
        <v>0.71313256752561316</v>
      </c>
      <c r="E71" s="13"/>
      <c r="F71">
        <v>1694</v>
      </c>
      <c r="G71" s="15">
        <v>70121000</v>
      </c>
      <c r="H71" s="20">
        <f t="shared" si="9"/>
        <v>118784974000</v>
      </c>
      <c r="I71" s="21">
        <f t="shared" si="7"/>
        <v>84709433492.083206</v>
      </c>
      <c r="J71" s="22">
        <f t="shared" si="10"/>
        <v>1208.0465693883887</v>
      </c>
      <c r="K71">
        <f t="shared" si="11"/>
        <v>7.0967599285698988</v>
      </c>
      <c r="L71" s="2">
        <f t="shared" si="12"/>
        <v>4.096114350158242E-2</v>
      </c>
    </row>
    <row r="72" spans="1:12" x14ac:dyDescent="0.35">
      <c r="A72">
        <v>1938</v>
      </c>
      <c r="B72" s="15">
        <v>2561</v>
      </c>
      <c r="C72" s="15">
        <v>3334</v>
      </c>
      <c r="D72" s="12">
        <f t="shared" si="8"/>
        <v>0.76814637072585479</v>
      </c>
      <c r="E72" s="13"/>
      <c r="F72">
        <v>1655</v>
      </c>
      <c r="G72" s="15">
        <v>71484000</v>
      </c>
      <c r="H72" s="20">
        <f t="shared" si="9"/>
        <v>118306020000</v>
      </c>
      <c r="I72" s="21">
        <f t="shared" si="7"/>
        <v>90876339898.020386</v>
      </c>
      <c r="J72" s="22">
        <f t="shared" si="10"/>
        <v>1271.2822435512896</v>
      </c>
      <c r="K72">
        <f t="shared" si="11"/>
        <v>7.1477813106999495</v>
      </c>
      <c r="L72" s="2">
        <f t="shared" si="12"/>
        <v>5.1021382130050696E-2</v>
      </c>
    </row>
    <row r="73" spans="1:12" x14ac:dyDescent="0.35">
      <c r="A73">
        <v>1939</v>
      </c>
      <c r="B73" s="15">
        <v>2370</v>
      </c>
      <c r="C73" s="15">
        <v>3324</v>
      </c>
      <c r="D73" s="12">
        <f t="shared" si="8"/>
        <v>0.71299638989169678</v>
      </c>
      <c r="E73" s="13"/>
      <c r="F73">
        <v>1639</v>
      </c>
      <c r="G73" s="15">
        <v>72903000</v>
      </c>
      <c r="H73" s="20">
        <f t="shared" si="9"/>
        <v>119488017000</v>
      </c>
      <c r="I73" s="21">
        <f t="shared" si="7"/>
        <v>85194524756.317688</v>
      </c>
      <c r="J73" s="22">
        <f t="shared" si="10"/>
        <v>1168.601083032491</v>
      </c>
      <c r="K73">
        <f t="shared" si="11"/>
        <v>7.0635626568976679</v>
      </c>
      <c r="L73" s="2">
        <f t="shared" si="12"/>
        <v>-8.4218653802281551E-2</v>
      </c>
    </row>
    <row r="74" spans="1:12" x14ac:dyDescent="0.35">
      <c r="A74">
        <v>1940</v>
      </c>
      <c r="B74" s="15">
        <v>2773</v>
      </c>
      <c r="C74" s="15">
        <v>4076</v>
      </c>
      <c r="D74" s="12">
        <f t="shared" si="8"/>
        <v>0.68032384690873404</v>
      </c>
      <c r="E74" s="13"/>
      <c r="F74">
        <v>1766</v>
      </c>
      <c r="G74" s="15">
        <v>74376000</v>
      </c>
      <c r="H74" s="20">
        <f t="shared" si="9"/>
        <v>131348016000</v>
      </c>
      <c r="I74" s="21">
        <f t="shared" si="7"/>
        <v>89359187528.949951</v>
      </c>
      <c r="J74" s="22">
        <f t="shared" si="10"/>
        <v>1201.4519136408244</v>
      </c>
      <c r="K74">
        <f t="shared" si="11"/>
        <v>7.0912860324370683</v>
      </c>
      <c r="L74" s="2">
        <f t="shared" si="12"/>
        <v>2.7723375539400408E-2</v>
      </c>
    </row>
    <row r="75" spans="1:12" x14ac:dyDescent="0.35">
      <c r="A75">
        <v>1941</v>
      </c>
      <c r="B75" s="15">
        <v>3043</v>
      </c>
      <c r="C75" s="15">
        <v>4450</v>
      </c>
      <c r="D75" s="12">
        <f t="shared" si="8"/>
        <v>0.68382022471910109</v>
      </c>
      <c r="E75" s="13"/>
      <c r="F75">
        <v>1808</v>
      </c>
      <c r="G75" s="15">
        <v>75588000</v>
      </c>
      <c r="H75" s="20">
        <f t="shared" si="9"/>
        <v>136663104000</v>
      </c>
      <c r="I75" s="21">
        <f t="shared" si="7"/>
        <v>93452994488.08989</v>
      </c>
      <c r="J75" s="22">
        <f t="shared" si="10"/>
        <v>1236.3469662921348</v>
      </c>
      <c r="K75">
        <f t="shared" si="11"/>
        <v>7.1199163156888066</v>
      </c>
      <c r="L75" s="2">
        <f t="shared" si="12"/>
        <v>2.863028325173822E-2</v>
      </c>
    </row>
    <row r="76" spans="1:12" x14ac:dyDescent="0.35">
      <c r="A76">
        <v>1942</v>
      </c>
      <c r="B76" s="6"/>
      <c r="C76" s="6"/>
      <c r="E76" s="13"/>
      <c r="G76" s="15">
        <v>76785000</v>
      </c>
      <c r="H76" s="20">
        <f t="shared" si="9"/>
        <v>0</v>
      </c>
      <c r="I76" s="21">
        <f t="shared" si="7"/>
        <v>0</v>
      </c>
      <c r="J76" s="22">
        <f t="shared" si="10"/>
        <v>0</v>
      </c>
      <c r="K76" t="str">
        <f t="shared" si="11"/>
        <v>NA</v>
      </c>
      <c r="L76" s="2" t="str">
        <f t="shared" si="12"/>
        <v>NA</v>
      </c>
    </row>
    <row r="77" spans="1:12" x14ac:dyDescent="0.35">
      <c r="A77">
        <v>1943</v>
      </c>
      <c r="B77" s="6"/>
      <c r="C77" s="6"/>
      <c r="E77" s="13"/>
      <c r="G77" s="15">
        <v>77615000</v>
      </c>
      <c r="H77" s="20">
        <f t="shared" si="9"/>
        <v>0</v>
      </c>
      <c r="I77" s="21">
        <f t="shared" si="7"/>
        <v>0</v>
      </c>
      <c r="J77" s="22">
        <f t="shared" si="10"/>
        <v>0</v>
      </c>
      <c r="K77" t="str">
        <f t="shared" si="11"/>
        <v>NA</v>
      </c>
      <c r="L77" s="2" t="str">
        <f t="shared" si="12"/>
        <v>NA</v>
      </c>
    </row>
    <row r="78" spans="1:12" x14ac:dyDescent="0.35">
      <c r="A78">
        <v>1944</v>
      </c>
      <c r="B78" s="6"/>
      <c r="C78" s="6"/>
      <c r="E78" s="13"/>
      <c r="G78" s="15">
        <v>77646000</v>
      </c>
      <c r="H78" s="20">
        <f t="shared" si="9"/>
        <v>0</v>
      </c>
      <c r="I78" s="21">
        <f t="shared" si="7"/>
        <v>0</v>
      </c>
      <c r="J78" s="22">
        <f t="shared" si="10"/>
        <v>0</v>
      </c>
      <c r="K78" t="str">
        <f t="shared" si="11"/>
        <v>NA</v>
      </c>
      <c r="L78" s="2" t="str">
        <f t="shared" si="12"/>
        <v>NA</v>
      </c>
    </row>
    <row r="79" spans="1:12" x14ac:dyDescent="0.35">
      <c r="A79">
        <v>1945</v>
      </c>
      <c r="B79" s="6"/>
      <c r="C79" s="6"/>
      <c r="E79" s="13"/>
      <c r="G79" s="15">
        <v>77545000</v>
      </c>
      <c r="H79" s="20">
        <f t="shared" si="9"/>
        <v>0</v>
      </c>
      <c r="I79" s="21">
        <f t="shared" si="7"/>
        <v>0</v>
      </c>
      <c r="J79" s="22">
        <f t="shared" si="10"/>
        <v>0</v>
      </c>
      <c r="K79" t="str">
        <f t="shared" si="11"/>
        <v>NA</v>
      </c>
      <c r="L79" s="2" t="str">
        <f t="shared" si="12"/>
        <v>NA</v>
      </c>
    </row>
    <row r="80" spans="1:12" x14ac:dyDescent="0.35">
      <c r="A80">
        <v>1946</v>
      </c>
      <c r="B80" s="6"/>
      <c r="C80" s="6"/>
      <c r="E80" s="13"/>
      <c r="G80" s="15">
        <v>78050000</v>
      </c>
      <c r="H80" s="20">
        <f t="shared" si="9"/>
        <v>0</v>
      </c>
      <c r="I80" s="21">
        <f t="shared" si="7"/>
        <v>0</v>
      </c>
      <c r="J80" s="22">
        <f t="shared" si="10"/>
        <v>0</v>
      </c>
      <c r="K80" t="str">
        <f t="shared" si="11"/>
        <v>NA</v>
      </c>
      <c r="L80" s="2" t="str">
        <f t="shared" si="12"/>
        <v>NA</v>
      </c>
    </row>
    <row r="81" spans="1:12" x14ac:dyDescent="0.35">
      <c r="A81">
        <v>1947</v>
      </c>
      <c r="B81" s="6"/>
      <c r="C81" s="6"/>
      <c r="E81" s="13"/>
      <c r="G81" s="15">
        <v>78880000</v>
      </c>
      <c r="H81" s="20">
        <f t="shared" si="9"/>
        <v>0</v>
      </c>
      <c r="I81" s="21">
        <f t="shared" si="7"/>
        <v>0</v>
      </c>
      <c r="J81" s="22">
        <f t="shared" si="10"/>
        <v>0</v>
      </c>
      <c r="K81" t="str">
        <f t="shared" si="11"/>
        <v>NA</v>
      </c>
      <c r="L81" s="2" t="str">
        <f t="shared" si="12"/>
        <v>NA</v>
      </c>
    </row>
    <row r="82" spans="1:12" x14ac:dyDescent="0.35">
      <c r="A82">
        <v>1948</v>
      </c>
      <c r="B82" s="15">
        <v>36291</v>
      </c>
      <c r="C82" s="23">
        <v>39463</v>
      </c>
      <c r="D82" s="12">
        <f t="shared" si="8"/>
        <v>0.91962091072650332</v>
      </c>
      <c r="E82" s="13"/>
      <c r="G82" s="15">
        <v>79856000</v>
      </c>
      <c r="H82" s="20">
        <f t="shared" si="9"/>
        <v>0</v>
      </c>
      <c r="I82" s="21">
        <f t="shared" si="7"/>
        <v>0</v>
      </c>
      <c r="J82" s="22">
        <f t="shared" si="10"/>
        <v>0</v>
      </c>
      <c r="K82" t="str">
        <f t="shared" si="11"/>
        <v>NA</v>
      </c>
      <c r="L82" s="2" t="str">
        <f t="shared" si="12"/>
        <v>NA</v>
      </c>
    </row>
    <row r="83" spans="1:12" x14ac:dyDescent="0.35">
      <c r="A83">
        <v>1949</v>
      </c>
      <c r="B83" s="15">
        <v>33763</v>
      </c>
      <c r="C83" s="23">
        <v>37794</v>
      </c>
      <c r="D83" s="12">
        <f t="shared" si="8"/>
        <v>0.89334285865481289</v>
      </c>
      <c r="E83" s="13"/>
      <c r="F83">
        <v>1159</v>
      </c>
      <c r="G83" s="15">
        <v>81120000</v>
      </c>
      <c r="H83" s="20">
        <f t="shared" si="9"/>
        <v>94018080000</v>
      </c>
      <c r="I83" s="21">
        <f t="shared" si="7"/>
        <v>83990380352.43689</v>
      </c>
      <c r="J83" s="22">
        <f t="shared" si="10"/>
        <v>1035.3843731809282</v>
      </c>
      <c r="K83">
        <f t="shared" si="11"/>
        <v>6.9425280118108592</v>
      </c>
      <c r="L83" s="2" t="str">
        <f t="shared" si="12"/>
        <v>NA</v>
      </c>
    </row>
    <row r="84" spans="1:12" x14ac:dyDescent="0.35">
      <c r="A84">
        <v>1950</v>
      </c>
      <c r="B84" s="15">
        <v>30404</v>
      </c>
      <c r="C84" s="23">
        <v>37824</v>
      </c>
      <c r="D84" s="12">
        <f t="shared" si="8"/>
        <v>0.80382825719120132</v>
      </c>
      <c r="E84" s="13"/>
      <c r="F84">
        <v>1280</v>
      </c>
      <c r="G84" s="15">
        <v>82611526.934742093</v>
      </c>
      <c r="H84" s="20">
        <f t="shared" si="9"/>
        <v>105742754476.46988</v>
      </c>
      <c r="I84" s="21">
        <f t="shared" si="7"/>
        <v>84999014041.417892</v>
      </c>
      <c r="J84" s="22">
        <f t="shared" si="10"/>
        <v>1028.9001692047377</v>
      </c>
      <c r="K84">
        <f t="shared" si="11"/>
        <v>6.9362457138338236</v>
      </c>
      <c r="L84" s="2">
        <f t="shared" si="12"/>
        <v>-6.2822979770356113E-3</v>
      </c>
    </row>
    <row r="85" spans="1:12" x14ac:dyDescent="0.35">
      <c r="A85">
        <v>1951</v>
      </c>
      <c r="B85" s="15">
        <v>67442</v>
      </c>
      <c r="C85" s="23">
        <v>74269</v>
      </c>
      <c r="D85" s="12">
        <f t="shared" si="8"/>
        <v>0.90807739433680268</v>
      </c>
      <c r="E85" s="13"/>
      <c r="F85">
        <v>1356</v>
      </c>
      <c r="G85" s="15">
        <v>83772723.574661136</v>
      </c>
      <c r="H85" s="20">
        <f t="shared" si="9"/>
        <v>113595813167.24049</v>
      </c>
      <c r="I85" s="21">
        <f t="shared" si="7"/>
        <v>103153790028.47801</v>
      </c>
      <c r="J85" s="22">
        <f t="shared" si="10"/>
        <v>1231.3529467207045</v>
      </c>
      <c r="K85">
        <f t="shared" si="11"/>
        <v>7.1158688005408584</v>
      </c>
      <c r="L85" s="2">
        <f t="shared" si="12"/>
        <v>0.17962308670703475</v>
      </c>
    </row>
    <row r="86" spans="1:12" x14ac:dyDescent="0.35">
      <c r="A86">
        <v>1952</v>
      </c>
      <c r="B86" s="15">
        <v>84623</v>
      </c>
      <c r="C86" s="23">
        <v>98755</v>
      </c>
      <c r="D86" s="12">
        <f t="shared" si="8"/>
        <v>0.85689838489190417</v>
      </c>
      <c r="E86" s="13"/>
      <c r="F86">
        <v>1401</v>
      </c>
      <c r="G86" s="15">
        <v>84945647.094960392</v>
      </c>
      <c r="H86" s="20">
        <f t="shared" si="9"/>
        <v>119008851580.03951</v>
      </c>
      <c r="I86" s="21">
        <f t="shared" si="7"/>
        <v>101978492706.77618</v>
      </c>
      <c r="J86" s="22">
        <f t="shared" si="10"/>
        <v>1200.5146372335576</v>
      </c>
      <c r="K86">
        <f t="shared" si="11"/>
        <v>7.0905056082013536</v>
      </c>
      <c r="L86" s="2">
        <f t="shared" si="12"/>
        <v>-2.5363192339504792E-2</v>
      </c>
    </row>
    <row r="87" spans="1:12" x14ac:dyDescent="0.35">
      <c r="A87">
        <v>1953</v>
      </c>
      <c r="B87" s="15">
        <v>72377</v>
      </c>
      <c r="C87" s="23">
        <v>87964</v>
      </c>
      <c r="D87" s="12">
        <f t="shared" si="8"/>
        <v>0.8228025101177755</v>
      </c>
      <c r="E87" s="13"/>
      <c r="F87">
        <v>1451</v>
      </c>
      <c r="G87" s="15">
        <v>86166511.332882211</v>
      </c>
      <c r="H87" s="20">
        <f t="shared" si="9"/>
        <v>125027607944.01208</v>
      </c>
      <c r="I87" s="21">
        <f t="shared" si="7"/>
        <v>102873029650.35428</v>
      </c>
      <c r="J87" s="22">
        <f t="shared" si="10"/>
        <v>1193.8864421808923</v>
      </c>
      <c r="K87">
        <f t="shared" si="11"/>
        <v>7.0849691823784058</v>
      </c>
      <c r="L87" s="2">
        <f t="shared" si="12"/>
        <v>-5.536425822947777E-3</v>
      </c>
    </row>
    <row r="88" spans="1:12" x14ac:dyDescent="0.35">
      <c r="A88">
        <v>1954</v>
      </c>
      <c r="B88" s="15">
        <v>76220</v>
      </c>
      <c r="C88" s="23">
        <v>89251</v>
      </c>
      <c r="D88" s="12">
        <f t="shared" si="8"/>
        <v>0.85399603365788623</v>
      </c>
      <c r="E88" s="13"/>
      <c r="F88">
        <v>1517</v>
      </c>
      <c r="G88" s="15">
        <v>87441343.186141118</v>
      </c>
      <c r="H88" s="20">
        <f t="shared" si="9"/>
        <v>132648517613.37608</v>
      </c>
      <c r="I88" s="21">
        <f t="shared" si="7"/>
        <v>113281307912.42143</v>
      </c>
      <c r="J88" s="22">
        <f t="shared" si="10"/>
        <v>1295.5119830590133</v>
      </c>
      <c r="K88">
        <f t="shared" si="11"/>
        <v>7.1666612497154754</v>
      </c>
      <c r="L88" s="2">
        <f t="shared" si="12"/>
        <v>8.1692067337069574E-2</v>
      </c>
    </row>
    <row r="89" spans="1:12" x14ac:dyDescent="0.35">
      <c r="A89">
        <v>1955</v>
      </c>
      <c r="B89" s="23">
        <v>95198</v>
      </c>
      <c r="C89" s="23">
        <v>112264</v>
      </c>
      <c r="D89" s="12">
        <f t="shared" si="8"/>
        <v>0.84798332501959661</v>
      </c>
      <c r="E89" s="13"/>
      <c r="F89">
        <v>1537</v>
      </c>
      <c r="G89" s="15">
        <v>88765928.223184586</v>
      </c>
      <c r="H89" s="20">
        <f t="shared" si="9"/>
        <v>136433231679.03471</v>
      </c>
      <c r="I89" s="21">
        <f t="shared" si="7"/>
        <v>115693105442.35681</v>
      </c>
      <c r="J89" s="22">
        <f t="shared" si="10"/>
        <v>1303.35037055512</v>
      </c>
      <c r="K89">
        <f t="shared" si="11"/>
        <v>7.1726934362630397</v>
      </c>
      <c r="L89" s="2">
        <f t="shared" si="12"/>
        <v>6.0321865475643222E-3</v>
      </c>
    </row>
    <row r="90" spans="1:12" x14ac:dyDescent="0.35">
      <c r="A90">
        <v>1956</v>
      </c>
      <c r="B90" s="23">
        <v>121672</v>
      </c>
      <c r="C90" s="23">
        <v>153023</v>
      </c>
      <c r="D90" s="12">
        <f t="shared" si="8"/>
        <v>0.7951223018761886</v>
      </c>
      <c r="E90" s="13"/>
      <c r="F90">
        <v>1533</v>
      </c>
      <c r="G90" s="15">
        <v>90136455.681502283</v>
      </c>
      <c r="H90" s="20">
        <f t="shared" si="9"/>
        <v>138179186559.74301</v>
      </c>
      <c r="I90" s="21">
        <f t="shared" si="7"/>
        <v>109869352888.76216</v>
      </c>
      <c r="J90" s="22">
        <f t="shared" si="10"/>
        <v>1218.9224887761973</v>
      </c>
      <c r="K90">
        <f t="shared" si="11"/>
        <v>7.1057225415500014</v>
      </c>
      <c r="L90" s="2">
        <f t="shared" si="12"/>
        <v>-6.6970894713038298E-2</v>
      </c>
    </row>
    <row r="91" spans="1:12" x14ac:dyDescent="0.35">
      <c r="A91">
        <v>1957</v>
      </c>
      <c r="B91" s="23">
        <v>126977</v>
      </c>
      <c r="C91" s="23">
        <v>154016</v>
      </c>
      <c r="D91" s="12">
        <f t="shared" si="8"/>
        <v>0.82444031788905048</v>
      </c>
      <c r="E91" s="13"/>
      <c r="F91">
        <v>1613</v>
      </c>
      <c r="G91" s="15">
        <v>91559387.091758862</v>
      </c>
      <c r="H91" s="20">
        <f t="shared" si="9"/>
        <v>147685291379.00705</v>
      </c>
      <c r="I91" s="21">
        <f t="shared" si="7"/>
        <v>121757708572.04562</v>
      </c>
      <c r="J91" s="22">
        <f t="shared" si="10"/>
        <v>1329.8222327550386</v>
      </c>
      <c r="K91">
        <f t="shared" si="11"/>
        <v>7.1928005526998833</v>
      </c>
      <c r="L91" s="2">
        <f t="shared" si="12"/>
        <v>8.7078011149881895E-2</v>
      </c>
    </row>
    <row r="92" spans="1:12" x14ac:dyDescent="0.35">
      <c r="A92">
        <v>1958</v>
      </c>
      <c r="B92" s="23">
        <v>211952</v>
      </c>
      <c r="C92" s="23">
        <v>251607</v>
      </c>
      <c r="D92" s="12">
        <f t="shared" si="8"/>
        <v>0.84239309717138233</v>
      </c>
      <c r="E92" s="13"/>
      <c r="F92">
        <v>1530</v>
      </c>
      <c r="G92" s="15">
        <v>93014371.770221695</v>
      </c>
      <c r="H92" s="20">
        <f t="shared" si="9"/>
        <v>142311988808.43921</v>
      </c>
      <c r="I92" s="21">
        <f t="shared" si="7"/>
        <v>119882637016.96021</v>
      </c>
      <c r="J92" s="22">
        <f t="shared" si="10"/>
        <v>1288.8614386722152</v>
      </c>
      <c r="K92">
        <f t="shared" si="11"/>
        <v>7.1615145019495383</v>
      </c>
      <c r="L92" s="2">
        <f t="shared" si="12"/>
        <v>-3.1286050750344963E-2</v>
      </c>
    </row>
    <row r="93" spans="1:12" x14ac:dyDescent="0.35">
      <c r="A93">
        <v>1959</v>
      </c>
      <c r="B93" s="23">
        <v>223770</v>
      </c>
      <c r="C93" s="23">
        <v>274406</v>
      </c>
      <c r="D93" s="12">
        <f t="shared" si="8"/>
        <v>0.81547050720465297</v>
      </c>
      <c r="E93" s="13"/>
      <c r="F93">
        <v>1570</v>
      </c>
      <c r="G93" s="15">
        <v>94505582.735727072</v>
      </c>
      <c r="H93" s="20">
        <f t="shared" si="9"/>
        <v>148373764895.09149</v>
      </c>
      <c r="I93" s="21">
        <f t="shared" si="7"/>
        <v>120994429314.8642</v>
      </c>
      <c r="J93" s="22">
        <f t="shared" si="10"/>
        <v>1280.2886963113051</v>
      </c>
      <c r="K93">
        <f t="shared" si="11"/>
        <v>7.1548408754756476</v>
      </c>
      <c r="L93" s="2">
        <f t="shared" si="12"/>
        <v>-6.6736264738906925E-3</v>
      </c>
    </row>
    <row r="94" spans="1:12" x14ac:dyDescent="0.35">
      <c r="A94">
        <v>1960</v>
      </c>
      <c r="B94" s="23">
        <v>312826</v>
      </c>
      <c r="C94" s="23">
        <v>377612</v>
      </c>
      <c r="D94" s="12">
        <f t="shared" si="8"/>
        <v>0.828432359141129</v>
      </c>
      <c r="E94" s="13"/>
      <c r="F94">
        <v>1613</v>
      </c>
      <c r="G94" s="15">
        <v>95960688.992822498</v>
      </c>
      <c r="H94" s="20">
        <f t="shared" si="9"/>
        <v>154784591345.4227</v>
      </c>
      <c r="I94" s="21">
        <f t="shared" si="7"/>
        <v>128228564166.9841</v>
      </c>
      <c r="J94" s="22">
        <f t="shared" si="10"/>
        <v>1336.261395294641</v>
      </c>
      <c r="K94">
        <f t="shared" si="11"/>
        <v>7.1976309901192757</v>
      </c>
      <c r="L94" s="2">
        <f t="shared" si="12"/>
        <v>4.279011464362803E-2</v>
      </c>
    </row>
    <row r="95" spans="1:12" x14ac:dyDescent="0.35">
      <c r="A95">
        <v>1961</v>
      </c>
      <c r="B95" s="23">
        <v>526042</v>
      </c>
      <c r="C95" s="23">
        <v>596081</v>
      </c>
      <c r="D95" s="12">
        <f t="shared" si="8"/>
        <v>0.88250086817060103</v>
      </c>
      <c r="E95" s="13"/>
      <c r="F95">
        <v>1690</v>
      </c>
      <c r="G95" s="15">
        <v>97610345.999999985</v>
      </c>
      <c r="H95" s="20">
        <f t="shared" si="9"/>
        <v>164961484739.99997</v>
      </c>
      <c r="I95" s="21">
        <f t="shared" si="7"/>
        <v>145578653497.76132</v>
      </c>
      <c r="J95" s="22">
        <f t="shared" si="10"/>
        <v>1491.4264672083157</v>
      </c>
      <c r="K95">
        <f t="shared" si="11"/>
        <v>7.3074883015046703</v>
      </c>
      <c r="L95" s="2">
        <f t="shared" si="12"/>
        <v>0.10985731138539467</v>
      </c>
    </row>
    <row r="96" spans="1:12" x14ac:dyDescent="0.35">
      <c r="A96">
        <v>1962</v>
      </c>
      <c r="B96" s="23">
        <v>1779471</v>
      </c>
      <c r="C96" s="23">
        <v>1883610</v>
      </c>
      <c r="D96" s="12">
        <f t="shared" si="8"/>
        <v>0.94471307754790002</v>
      </c>
      <c r="E96" s="13"/>
      <c r="F96">
        <v>1653</v>
      </c>
      <c r="G96" s="15">
        <v>99620499.583521664</v>
      </c>
      <c r="H96" s="20">
        <f t="shared" si="9"/>
        <v>164672685811.56131</v>
      </c>
      <c r="I96" s="21">
        <f t="shared" si="7"/>
        <v>155568439801.1185</v>
      </c>
      <c r="J96" s="22">
        <f t="shared" si="10"/>
        <v>1561.6107171866788</v>
      </c>
      <c r="K96">
        <f t="shared" si="11"/>
        <v>7.3534730785878129</v>
      </c>
      <c r="L96" s="2">
        <f t="shared" si="12"/>
        <v>4.5984777083142525E-2</v>
      </c>
    </row>
    <row r="97" spans="1:12" x14ac:dyDescent="0.35">
      <c r="A97">
        <v>1963</v>
      </c>
      <c r="B97" s="23">
        <v>3351071</v>
      </c>
      <c r="C97" s="23">
        <v>3687246</v>
      </c>
      <c r="D97" s="12">
        <f t="shared" si="8"/>
        <v>0.90882761822780467</v>
      </c>
      <c r="E97" s="13"/>
      <c r="F97">
        <v>1557</v>
      </c>
      <c r="G97" s="15">
        <v>101674261.04845963</v>
      </c>
      <c r="H97" s="20">
        <f t="shared" si="9"/>
        <v>158306824452.45166</v>
      </c>
      <c r="I97" s="21">
        <f t="shared" si="7"/>
        <v>143873614216.32883</v>
      </c>
      <c r="J97" s="22">
        <f t="shared" si="10"/>
        <v>1415.044601580692</v>
      </c>
      <c r="K97">
        <f t="shared" si="11"/>
        <v>7.2549163301323016</v>
      </c>
      <c r="L97" s="2">
        <f t="shared" si="12"/>
        <v>-9.8556748455511212E-2</v>
      </c>
    </row>
    <row r="98" spans="1:12" x14ac:dyDescent="0.35">
      <c r="A98">
        <v>1964</v>
      </c>
      <c r="B98" s="23">
        <v>8647563</v>
      </c>
      <c r="C98" s="23">
        <v>10001881</v>
      </c>
      <c r="D98" s="12">
        <f t="shared" si="8"/>
        <v>0.86459366993068609</v>
      </c>
      <c r="E98" s="13"/>
      <c r="F98">
        <v>1583</v>
      </c>
      <c r="G98" s="15">
        <v>103771569.20080167</v>
      </c>
      <c r="H98" s="20">
        <f t="shared" si="9"/>
        <v>164270394044.86905</v>
      </c>
      <c r="I98" s="21">
        <f t="shared" si="7"/>
        <v>142027142848.21326</v>
      </c>
      <c r="J98" s="22">
        <f t="shared" si="10"/>
        <v>1368.6517795002762</v>
      </c>
      <c r="K98">
        <f t="shared" si="11"/>
        <v>7.2215814317207867</v>
      </c>
      <c r="L98" s="2">
        <f t="shared" si="12"/>
        <v>-3.3334898411514935E-2</v>
      </c>
    </row>
    <row r="99" spans="1:12" x14ac:dyDescent="0.35">
      <c r="A99">
        <v>1965</v>
      </c>
      <c r="B99" s="23">
        <v>26643299</v>
      </c>
      <c r="C99" s="15">
        <v>28342452</v>
      </c>
      <c r="D99" s="12">
        <f t="shared" si="8"/>
        <v>0.9400491884047294</v>
      </c>
      <c r="E99" s="13"/>
      <c r="F99">
        <v>1567</v>
      </c>
      <c r="G99" s="15">
        <v>105913384.33811489</v>
      </c>
      <c r="H99" s="20">
        <f t="shared" si="9"/>
        <v>165966273257.82602</v>
      </c>
      <c r="I99" s="21">
        <f t="shared" si="7"/>
        <v>156016460478.5769</v>
      </c>
      <c r="J99" s="22">
        <f t="shared" si="10"/>
        <v>1473.0570782302109</v>
      </c>
      <c r="K99">
        <f t="shared" si="11"/>
        <v>7.2950951653590046</v>
      </c>
      <c r="L99" s="2">
        <f t="shared" si="12"/>
        <v>7.3513733638217893E-2</v>
      </c>
    </row>
    <row r="100" spans="1:12" x14ac:dyDescent="0.35">
      <c r="A100">
        <v>1966</v>
      </c>
      <c r="B100" s="23">
        <v>309058</v>
      </c>
      <c r="C100" s="23">
        <v>373371</v>
      </c>
      <c r="D100" s="12">
        <f t="shared" si="8"/>
        <v>0.82775041446711184</v>
      </c>
      <c r="E100" s="13"/>
      <c r="F100">
        <v>1535</v>
      </c>
      <c r="G100" s="15">
        <v>108102688.76090498</v>
      </c>
      <c r="H100" s="20">
        <f t="shared" si="9"/>
        <v>165937627247.98914</v>
      </c>
      <c r="I100" s="21">
        <f t="shared" ref="I100:I131" si="13">H100*D100</f>
        <v>137354939730.21211</v>
      </c>
      <c r="J100" s="22">
        <f t="shared" si="10"/>
        <v>1270.5968862070165</v>
      </c>
      <c r="K100">
        <f t="shared" si="11"/>
        <v>7.1472420581817175</v>
      </c>
      <c r="L100" s="2">
        <f t="shared" si="12"/>
        <v>-0.14785310717728706</v>
      </c>
    </row>
    <row r="101" spans="1:12" x14ac:dyDescent="0.35">
      <c r="A101">
        <v>1967</v>
      </c>
      <c r="B101" s="23">
        <v>811744</v>
      </c>
      <c r="C101" s="23">
        <v>942131</v>
      </c>
      <c r="D101" s="12">
        <f t="shared" si="8"/>
        <v>0.86160417181899329</v>
      </c>
      <c r="E101" s="13">
        <v>0.92710544939844308</v>
      </c>
      <c r="F101">
        <v>1470</v>
      </c>
      <c r="G101" s="15">
        <v>110339487.29659167</v>
      </c>
      <c r="H101" s="20">
        <f t="shared" si="9"/>
        <v>162199046325.98975</v>
      </c>
      <c r="I101" s="21">
        <f t="shared" si="13"/>
        <v>139751374979.53491</v>
      </c>
      <c r="J101" s="22">
        <f t="shared" si="10"/>
        <v>1266.5581325739199</v>
      </c>
      <c r="K101">
        <f t="shared" si="11"/>
        <v>7.1440583685651511</v>
      </c>
      <c r="L101" s="2">
        <f t="shared" si="12"/>
        <v>-3.1836896165664541E-3</v>
      </c>
    </row>
    <row r="102" spans="1:12" x14ac:dyDescent="0.35">
      <c r="A102">
        <v>1968</v>
      </c>
      <c r="B102" s="23">
        <v>2412373</v>
      </c>
      <c r="C102" s="23">
        <v>2768550</v>
      </c>
      <c r="D102" s="12">
        <f t="shared" si="8"/>
        <v>0.87134890104928575</v>
      </c>
      <c r="E102" s="13">
        <v>0.88443744932513002</v>
      </c>
      <c r="F102">
        <v>1580</v>
      </c>
      <c r="G102" s="15">
        <v>112622807.83642146</v>
      </c>
      <c r="H102" s="20">
        <f t="shared" si="9"/>
        <v>177944036381.5459</v>
      </c>
      <c r="I102" s="21">
        <f t="shared" si="13"/>
        <v>155051340549.33414</v>
      </c>
      <c r="J102" s="22">
        <f t="shared" si="10"/>
        <v>1376.7312636578713</v>
      </c>
      <c r="K102">
        <f t="shared" si="11"/>
        <v>7.2274673189400325</v>
      </c>
      <c r="L102" s="2">
        <f t="shared" si="12"/>
        <v>8.3408950374881385E-2</v>
      </c>
    </row>
    <row r="103" spans="1:12" x14ac:dyDescent="0.35">
      <c r="A103">
        <v>1969</v>
      </c>
      <c r="B103" s="23">
        <v>2326939</v>
      </c>
      <c r="C103" s="23">
        <v>2787776</v>
      </c>
      <c r="D103" s="12">
        <f t="shared" si="8"/>
        <v>0.83469367696687247</v>
      </c>
      <c r="E103" s="13">
        <v>0.86828550404709348</v>
      </c>
      <c r="F103">
        <v>1739</v>
      </c>
      <c r="G103" s="15">
        <v>114955701.88564754</v>
      </c>
      <c r="H103" s="20">
        <f t="shared" si="9"/>
        <v>199907965579.14105</v>
      </c>
      <c r="I103" s="21">
        <f t="shared" si="13"/>
        <v>166861914844.22021</v>
      </c>
      <c r="J103" s="22">
        <f t="shared" si="10"/>
        <v>1451.5323042453911</v>
      </c>
      <c r="K103">
        <f t="shared" si="11"/>
        <v>7.2803750389837463</v>
      </c>
      <c r="L103" s="2">
        <f t="shared" si="12"/>
        <v>5.2907720043713802E-2</v>
      </c>
    </row>
    <row r="104" spans="1:12" x14ac:dyDescent="0.35">
      <c r="A104">
        <v>1970</v>
      </c>
      <c r="B104" s="23">
        <v>2752264</v>
      </c>
      <c r="C104" s="23">
        <v>3509355</v>
      </c>
      <c r="D104" s="12">
        <f t="shared" si="8"/>
        <v>0.78426491477778681</v>
      </c>
      <c r="E104" s="13">
        <v>0.80598802395209579</v>
      </c>
      <c r="F104">
        <v>1882</v>
      </c>
      <c r="G104" s="15">
        <v>117338245.12731525</v>
      </c>
      <c r="H104" s="20">
        <f t="shared" si="9"/>
        <v>220830577329.6073</v>
      </c>
      <c r="I104" s="21">
        <f t="shared" si="13"/>
        <v>173189673909.73392</v>
      </c>
      <c r="J104" s="22">
        <f t="shared" si="10"/>
        <v>1475.9865696117947</v>
      </c>
      <c r="K104">
        <f t="shared" si="11"/>
        <v>7.2970819059400194</v>
      </c>
      <c r="L104" s="2">
        <f t="shared" si="12"/>
        <v>1.6706866956273103E-2</v>
      </c>
    </row>
    <row r="105" spans="1:12" x14ac:dyDescent="0.35">
      <c r="A105">
        <v>1971</v>
      </c>
      <c r="B105" s="23">
        <v>3177590</v>
      </c>
      <c r="C105" s="23">
        <v>4219887</v>
      </c>
      <c r="D105" s="12">
        <f t="shared" si="8"/>
        <v>0.75300357568816412</v>
      </c>
      <c r="E105" s="13">
        <v>0.77140522875816986</v>
      </c>
      <c r="F105">
        <v>1946</v>
      </c>
      <c r="G105" s="15">
        <v>119766538</v>
      </c>
      <c r="H105" s="20">
        <f t="shared" si="9"/>
        <v>233065682948</v>
      </c>
      <c r="I105" s="21">
        <f t="shared" si="13"/>
        <v>175499292630.04797</v>
      </c>
      <c r="J105" s="22">
        <f t="shared" si="10"/>
        <v>1465.3449582891674</v>
      </c>
      <c r="K105">
        <f t="shared" si="11"/>
        <v>7.2898459601422916</v>
      </c>
      <c r="L105" s="2">
        <f t="shared" si="12"/>
        <v>-7.2359457977277941E-3</v>
      </c>
    </row>
    <row r="106" spans="1:12" x14ac:dyDescent="0.35">
      <c r="A106">
        <v>1972</v>
      </c>
      <c r="B106" s="23">
        <v>4073670</v>
      </c>
      <c r="C106" s="23">
        <v>5643896</v>
      </c>
      <c r="D106" s="12">
        <f t="shared" si="8"/>
        <v>0.72178332130854295</v>
      </c>
      <c r="E106" s="13">
        <v>0.74531113058720422</v>
      </c>
      <c r="F106">
        <v>2117</v>
      </c>
      <c r="G106" s="15">
        <v>122564573.7153568</v>
      </c>
      <c r="H106" s="20">
        <f t="shared" si="9"/>
        <v>259469202555.41034</v>
      </c>
      <c r="I106" s="21">
        <f t="shared" si="13"/>
        <v>187280542797.72314</v>
      </c>
      <c r="J106" s="22">
        <f t="shared" si="10"/>
        <v>1528.0152912101853</v>
      </c>
      <c r="K106">
        <f t="shared" si="11"/>
        <v>7.3317249770129012</v>
      </c>
      <c r="L106" s="2">
        <f t="shared" si="12"/>
        <v>4.1879016870609576E-2</v>
      </c>
    </row>
    <row r="107" spans="1:12" x14ac:dyDescent="0.35">
      <c r="A107">
        <v>1973</v>
      </c>
      <c r="B107" s="23">
        <v>5222444</v>
      </c>
      <c r="C107" s="23">
        <v>7641271</v>
      </c>
      <c r="D107" s="12">
        <f t="shared" si="8"/>
        <v>0.68345226860819364</v>
      </c>
      <c r="E107" s="13">
        <v>0.70937601800574523</v>
      </c>
      <c r="F107">
        <v>2375</v>
      </c>
      <c r="G107" s="15">
        <v>125431887.37362334</v>
      </c>
      <c r="H107" s="20">
        <f t="shared" si="9"/>
        <v>297900732512.35541</v>
      </c>
      <c r="I107" s="21">
        <f t="shared" si="13"/>
        <v>203600931455.61197</v>
      </c>
      <c r="J107" s="22">
        <f t="shared" si="10"/>
        <v>1623.1991379444596</v>
      </c>
      <c r="K107">
        <f t="shared" si="11"/>
        <v>7.3921542574274692</v>
      </c>
      <c r="L107" s="2">
        <f t="shared" si="12"/>
        <v>6.0429280414568076E-2</v>
      </c>
    </row>
    <row r="108" spans="1:12" x14ac:dyDescent="0.35">
      <c r="A108">
        <v>1974</v>
      </c>
      <c r="B108" s="23">
        <v>6695173</v>
      </c>
      <c r="C108" s="23">
        <v>10620406</v>
      </c>
      <c r="D108" s="12">
        <f t="shared" si="8"/>
        <v>0.63040650235028683</v>
      </c>
      <c r="E108" s="13">
        <v>0.67786701531565174</v>
      </c>
      <c r="F108">
        <v>2439</v>
      </c>
      <c r="G108" s="15">
        <v>128369315.80137843</v>
      </c>
      <c r="H108" s="20">
        <f t="shared" si="9"/>
        <v>313092761239.56201</v>
      </c>
      <c r="I108" s="21">
        <f t="shared" si="13"/>
        <v>197375712524.22574</v>
      </c>
      <c r="J108" s="22">
        <f t="shared" si="10"/>
        <v>1537.5614592323498</v>
      </c>
      <c r="K108">
        <f t="shared" si="11"/>
        <v>7.3379529723662094</v>
      </c>
      <c r="L108" s="2">
        <f t="shared" si="12"/>
        <v>-5.4201285061259874E-2</v>
      </c>
    </row>
    <row r="109" spans="1:12" x14ac:dyDescent="0.35">
      <c r="A109">
        <v>1975</v>
      </c>
      <c r="B109" s="23">
        <v>8583211</v>
      </c>
      <c r="C109" s="23">
        <v>13414212</v>
      </c>
      <c r="D109" s="12">
        <f t="shared" si="8"/>
        <v>0.63985950125135937</v>
      </c>
      <c r="E109" s="13">
        <v>0.69167490607079285</v>
      </c>
      <c r="F109">
        <v>2386</v>
      </c>
      <c r="G109" s="15">
        <v>131218748.080617</v>
      </c>
      <c r="H109" s="20">
        <f t="shared" si="9"/>
        <v>313087932920.35217</v>
      </c>
      <c r="I109" s="21">
        <f t="shared" si="13"/>
        <v>200332288606.2356</v>
      </c>
      <c r="J109" s="22">
        <f t="shared" si="10"/>
        <v>1526.7047699857435</v>
      </c>
      <c r="K109">
        <f t="shared" si="11"/>
        <v>7.3308669466346084</v>
      </c>
      <c r="L109" s="2">
        <f t="shared" si="12"/>
        <v>-7.0860257316009978E-3</v>
      </c>
    </row>
    <row r="110" spans="1:12" x14ac:dyDescent="0.35">
      <c r="A110">
        <v>1976</v>
      </c>
      <c r="B110" s="23">
        <v>10677755</v>
      </c>
      <c r="C110" s="23">
        <v>16763286</v>
      </c>
      <c r="D110" s="12">
        <f t="shared" si="8"/>
        <v>0.6369726675306977</v>
      </c>
      <c r="E110" s="13">
        <v>0.67653733504884672</v>
      </c>
      <c r="F110">
        <v>2536</v>
      </c>
      <c r="G110" s="15">
        <v>134314127.14082944</v>
      </c>
      <c r="H110" s="20">
        <f t="shared" si="9"/>
        <v>340620626429.14349</v>
      </c>
      <c r="I110" s="21">
        <f t="shared" si="13"/>
        <v>216966029032.5488</v>
      </c>
      <c r="J110" s="22">
        <f t="shared" si="10"/>
        <v>1615.3626848578494</v>
      </c>
      <c r="K110">
        <f t="shared" si="11"/>
        <v>7.3873147831114894</v>
      </c>
      <c r="L110" s="2">
        <f t="shared" si="12"/>
        <v>5.6447836476881008E-2</v>
      </c>
    </row>
    <row r="111" spans="1:12" x14ac:dyDescent="0.35">
      <c r="A111">
        <v>1977</v>
      </c>
      <c r="B111" s="23">
        <v>13283426</v>
      </c>
      <c r="C111" s="23">
        <v>21442046</v>
      </c>
      <c r="D111" s="12">
        <f t="shared" si="8"/>
        <v>0.61950366117114009</v>
      </c>
      <c r="E111" s="13">
        <v>0.65533620540011683</v>
      </c>
      <c r="F111">
        <v>2670</v>
      </c>
      <c r="G111" s="15">
        <v>137487451.4026981</v>
      </c>
      <c r="H111" s="20">
        <f t="shared" si="9"/>
        <v>367091495245.20392</v>
      </c>
      <c r="I111" s="21">
        <f t="shared" si="13"/>
        <v>227414525289.19199</v>
      </c>
      <c r="J111" s="22">
        <f t="shared" si="10"/>
        <v>1654.0747753269441</v>
      </c>
      <c r="K111">
        <f t="shared" si="11"/>
        <v>7.4109970833446672</v>
      </c>
      <c r="L111" s="2">
        <f t="shared" si="12"/>
        <v>2.3682300233177855E-2</v>
      </c>
    </row>
    <row r="112" spans="1:12" x14ac:dyDescent="0.35">
      <c r="A112">
        <v>1978</v>
      </c>
      <c r="B112" s="23">
        <v>16524954</v>
      </c>
      <c r="C112" s="23">
        <v>26330892</v>
      </c>
      <c r="D112" s="12">
        <f t="shared" si="8"/>
        <v>0.62758808171025882</v>
      </c>
      <c r="E112" s="13">
        <v>0.66756792403059884</v>
      </c>
      <c r="F112">
        <v>2727</v>
      </c>
      <c r="G112" s="15">
        <v>140738776.47517675</v>
      </c>
      <c r="H112" s="20">
        <f t="shared" si="9"/>
        <v>383794643447.80701</v>
      </c>
      <c r="I112" s="21">
        <f t="shared" si="13"/>
        <v>240864944052.08194</v>
      </c>
      <c r="J112" s="22">
        <f t="shared" si="10"/>
        <v>1711.4326988238756</v>
      </c>
      <c r="K112">
        <f t="shared" si="11"/>
        <v>7.4450861342779246</v>
      </c>
      <c r="L112" s="2">
        <f t="shared" si="12"/>
        <v>3.4089050933257425E-2</v>
      </c>
    </row>
    <row r="113" spans="1:12" x14ac:dyDescent="0.35">
      <c r="A113">
        <v>1979</v>
      </c>
      <c r="B113" s="23">
        <v>20557504</v>
      </c>
      <c r="C113" s="23">
        <v>35729127</v>
      </c>
      <c r="D113" s="12">
        <f t="shared" si="8"/>
        <v>0.57537101312327055</v>
      </c>
      <c r="E113" s="13">
        <v>0.6093194776646037</v>
      </c>
      <c r="F113">
        <v>2810</v>
      </c>
      <c r="G113" s="15">
        <v>144073216.90778309</v>
      </c>
      <c r="H113" s="20">
        <f t="shared" si="9"/>
        <v>404845739510.87048</v>
      </c>
      <c r="I113" s="21">
        <f t="shared" si="13"/>
        <v>232936503301.00922</v>
      </c>
      <c r="J113" s="22">
        <f t="shared" si="10"/>
        <v>1616.7925468763901</v>
      </c>
      <c r="K113">
        <f t="shared" si="11"/>
        <v>7.3881995562794236</v>
      </c>
      <c r="L113" s="2">
        <f t="shared" si="12"/>
        <v>-5.6886577998501053E-2</v>
      </c>
    </row>
    <row r="114" spans="1:12" x14ac:dyDescent="0.35">
      <c r="A114">
        <v>1980</v>
      </c>
      <c r="B114" s="23">
        <v>25574110</v>
      </c>
      <c r="C114" s="23">
        <v>46505194</v>
      </c>
      <c r="D114" s="12">
        <f t="shared" si="8"/>
        <v>0.54991943480549721</v>
      </c>
      <c r="E114" s="13">
        <v>0.60518156833319758</v>
      </c>
      <c r="F114">
        <v>2981</v>
      </c>
      <c r="G114" s="15">
        <v>147489948</v>
      </c>
      <c r="H114" s="20">
        <f t="shared" si="9"/>
        <v>439667534988</v>
      </c>
      <c r="I114" s="21">
        <f t="shared" si="13"/>
        <v>241781722342.92712</v>
      </c>
      <c r="J114" s="22">
        <f t="shared" si="10"/>
        <v>1639.3098351551871</v>
      </c>
      <c r="K114">
        <f t="shared" si="11"/>
        <v>7.4020306000210665</v>
      </c>
      <c r="L114" s="2">
        <f t="shared" si="12"/>
        <v>1.3831043741642901E-2</v>
      </c>
    </row>
    <row r="115" spans="1:12" x14ac:dyDescent="0.35">
      <c r="A115">
        <v>1981</v>
      </c>
      <c r="B115" s="23">
        <v>30041511</v>
      </c>
      <c r="C115" s="23">
        <v>51099746</v>
      </c>
      <c r="D115" s="12">
        <f t="shared" si="8"/>
        <v>0.5878994193043543</v>
      </c>
      <c r="E115" s="13">
        <v>0.65818942380661527</v>
      </c>
      <c r="F115">
        <v>3119</v>
      </c>
      <c r="G115" s="15">
        <v>150656806.8859295</v>
      </c>
      <c r="H115" s="20">
        <f t="shared" si="9"/>
        <v>469898580677.21411</v>
      </c>
      <c r="I115" s="21">
        <f t="shared" si="13"/>
        <v>276253102712.07446</v>
      </c>
      <c r="J115" s="22">
        <f t="shared" si="10"/>
        <v>1833.6582888102812</v>
      </c>
      <c r="K115">
        <f t="shared" si="11"/>
        <v>7.5140683152877754</v>
      </c>
      <c r="L115" s="2">
        <f t="shared" si="12"/>
        <v>0.11203771526670891</v>
      </c>
    </row>
    <row r="116" spans="1:12" x14ac:dyDescent="0.35">
      <c r="A116">
        <v>1982</v>
      </c>
      <c r="B116" s="23">
        <v>35289296</v>
      </c>
      <c r="C116" s="23">
        <v>55752585</v>
      </c>
      <c r="D116" s="12">
        <f t="shared" si="8"/>
        <v>0.63296250747835281</v>
      </c>
      <c r="E116" s="13">
        <v>0.69878388666601821</v>
      </c>
      <c r="F116">
        <v>2941</v>
      </c>
      <c r="G116" s="15">
        <v>153895174.18161359</v>
      </c>
      <c r="H116" s="20">
        <f t="shared" si="9"/>
        <v>452605707268.12561</v>
      </c>
      <c r="I116" s="21">
        <f t="shared" si="13"/>
        <v>286482443371.44611</v>
      </c>
      <c r="J116" s="22">
        <f t="shared" si="10"/>
        <v>1861.5427344938357</v>
      </c>
      <c r="K116">
        <f t="shared" si="11"/>
        <v>7.5291608500698572</v>
      </c>
      <c r="L116" s="2">
        <f t="shared" si="12"/>
        <v>1.5092534782081835E-2</v>
      </c>
    </row>
    <row r="117" spans="1:12" x14ac:dyDescent="0.35">
      <c r="A117">
        <v>1983</v>
      </c>
      <c r="B117" s="23">
        <v>41453789</v>
      </c>
      <c r="C117" s="23">
        <v>68669615</v>
      </c>
      <c r="D117" s="12">
        <f t="shared" si="8"/>
        <v>0.60367003659478791</v>
      </c>
      <c r="E117" s="13">
        <v>0.60706590173899833</v>
      </c>
      <c r="F117">
        <v>2994</v>
      </c>
      <c r="G117" s="15">
        <v>157207776.21267009</v>
      </c>
      <c r="H117" s="20">
        <f t="shared" si="9"/>
        <v>470680081980.73425</v>
      </c>
      <c r="I117" s="21">
        <f t="shared" si="13"/>
        <v>284135462313.74762</v>
      </c>
      <c r="J117" s="22">
        <f t="shared" si="10"/>
        <v>1807.3880895647951</v>
      </c>
      <c r="K117">
        <f t="shared" si="11"/>
        <v>7.4996380376291647</v>
      </c>
      <c r="L117" s="2">
        <f t="shared" si="12"/>
        <v>-2.9522812440692547E-2</v>
      </c>
    </row>
    <row r="118" spans="1:12" x14ac:dyDescent="0.35">
      <c r="A118">
        <v>1984</v>
      </c>
      <c r="B118" s="15">
        <v>48695122</v>
      </c>
      <c r="C118" s="23">
        <v>82759365</v>
      </c>
      <c r="D118" s="12">
        <f t="shared" si="8"/>
        <v>0.58839409896390582</v>
      </c>
      <c r="E118" s="13">
        <v>0.61874933949650102</v>
      </c>
      <c r="F118">
        <v>3134</v>
      </c>
      <c r="G118" s="15">
        <v>160595383.50988582</v>
      </c>
      <c r="H118" s="20">
        <f t="shared" si="9"/>
        <v>503305931919.98218</v>
      </c>
      <c r="I118" s="21">
        <f t="shared" si="13"/>
        <v>296142240315.24683</v>
      </c>
      <c r="J118" s="22">
        <f t="shared" si="10"/>
        <v>1844.0271061528808</v>
      </c>
      <c r="K118">
        <f t="shared" si="11"/>
        <v>7.5197071036575682</v>
      </c>
      <c r="L118" s="2">
        <f t="shared" si="12"/>
        <v>2.0069066028403526E-2</v>
      </c>
    </row>
    <row r="119" spans="1:12" x14ac:dyDescent="0.35">
      <c r="A119">
        <v>1985</v>
      </c>
      <c r="B119" s="23">
        <v>57201404</v>
      </c>
      <c r="C119" s="23">
        <v>94806681</v>
      </c>
      <c r="D119" s="12">
        <f t="shared" si="8"/>
        <v>0.60334781680628602</v>
      </c>
      <c r="E119" s="13">
        <v>0.60389481507757536</v>
      </c>
      <c r="F119">
        <v>3143</v>
      </c>
      <c r="G119" s="15">
        <v>164060812</v>
      </c>
      <c r="H119" s="20">
        <f t="shared" si="9"/>
        <v>515643132116</v>
      </c>
      <c r="I119" s="21">
        <f t="shared" si="13"/>
        <v>311112158013.34393</v>
      </c>
      <c r="J119" s="22">
        <f t="shared" si="10"/>
        <v>1896.3221882221571</v>
      </c>
      <c r="K119">
        <f t="shared" si="11"/>
        <v>7.5476715988753336</v>
      </c>
      <c r="L119" s="2">
        <f t="shared" si="12"/>
        <v>2.7964495217765339E-2</v>
      </c>
    </row>
    <row r="120" spans="1:12" x14ac:dyDescent="0.35">
      <c r="A120">
        <v>1986</v>
      </c>
      <c r="B120" s="23">
        <v>66809971</v>
      </c>
      <c r="C120" s="23">
        <v>104568561</v>
      </c>
      <c r="D120" s="12">
        <f t="shared" si="8"/>
        <v>0.63891068559315833</v>
      </c>
      <c r="E120" s="13">
        <v>0.63966282415971776</v>
      </c>
      <c r="F120">
        <v>3269</v>
      </c>
      <c r="G120" s="15">
        <v>166997314.0479714</v>
      </c>
      <c r="H120" s="20">
        <f t="shared" si="9"/>
        <v>545914219622.81848</v>
      </c>
      <c r="I120" s="21">
        <f t="shared" si="13"/>
        <v>348790428334.26898</v>
      </c>
      <c r="J120" s="22">
        <f t="shared" si="10"/>
        <v>2088.5990312040344</v>
      </c>
      <c r="K120">
        <f t="shared" si="11"/>
        <v>7.6442488001958884</v>
      </c>
      <c r="L120" s="2">
        <f t="shared" si="12"/>
        <v>9.6577201320554806E-2</v>
      </c>
    </row>
    <row r="121" spans="1:12" x14ac:dyDescent="0.35">
      <c r="A121">
        <v>1987</v>
      </c>
      <c r="B121" s="23">
        <v>78032564</v>
      </c>
      <c r="C121" s="23">
        <v>125205493</v>
      </c>
      <c r="D121" s="12">
        <f t="shared" si="8"/>
        <v>0.62323594700433793</v>
      </c>
      <c r="E121" s="13">
        <v>0.61986958496806122</v>
      </c>
      <c r="F121">
        <v>3370</v>
      </c>
      <c r="G121" s="15">
        <v>169990207.98971546</v>
      </c>
      <c r="H121" s="20">
        <f t="shared" si="9"/>
        <v>572867000925.34106</v>
      </c>
      <c r="I121" s="21">
        <f t="shared" si="13"/>
        <v>357031307829.23987</v>
      </c>
      <c r="J121" s="22">
        <f t="shared" si="10"/>
        <v>2100.3051414046186</v>
      </c>
      <c r="K121">
        <f t="shared" si="11"/>
        <v>7.6498379185864733</v>
      </c>
      <c r="L121" s="2">
        <f t="shared" si="12"/>
        <v>5.5891183905849573E-3</v>
      </c>
    </row>
    <row r="122" spans="1:12" x14ac:dyDescent="0.35">
      <c r="A122">
        <v>1988</v>
      </c>
      <c r="B122" s="23">
        <v>91140303</v>
      </c>
      <c r="C122" s="23">
        <v>148725584</v>
      </c>
      <c r="D122" s="12">
        <f t="shared" si="8"/>
        <v>0.61280850643692886</v>
      </c>
      <c r="E122" s="13">
        <v>0.63138120598318992</v>
      </c>
      <c r="F122">
        <v>3500</v>
      </c>
      <c r="G122" s="15">
        <v>173040696.40067902</v>
      </c>
      <c r="H122" s="20">
        <f t="shared" si="9"/>
        <v>605642437402.37659</v>
      </c>
      <c r="I122" s="21">
        <f t="shared" si="13"/>
        <v>371142837499.37158</v>
      </c>
      <c r="J122" s="22">
        <f t="shared" si="10"/>
        <v>2144.8297725292509</v>
      </c>
      <c r="K122">
        <f t="shared" si="11"/>
        <v>7.6708154680867127</v>
      </c>
      <c r="L122" s="2">
        <f t="shared" si="12"/>
        <v>2.0977549500239334E-2</v>
      </c>
    </row>
    <row r="123" spans="1:12" x14ac:dyDescent="0.35">
      <c r="A123">
        <v>1989</v>
      </c>
      <c r="B123" s="23">
        <v>106449852</v>
      </c>
      <c r="C123" s="23">
        <v>177508701</v>
      </c>
      <c r="D123" s="12">
        <f t="shared" si="8"/>
        <v>0.59968807951560643</v>
      </c>
      <c r="E123" s="13">
        <v>0.59954050819243621</v>
      </c>
      <c r="F123">
        <v>3747</v>
      </c>
      <c r="G123" s="15">
        <v>176152010.32159421</v>
      </c>
      <c r="H123" s="20">
        <f t="shared" si="9"/>
        <v>660041582675.01355</v>
      </c>
      <c r="I123" s="21">
        <f t="shared" si="13"/>
        <v>395819069114.82025</v>
      </c>
      <c r="J123" s="22">
        <f t="shared" si="10"/>
        <v>2247.0312339449774</v>
      </c>
      <c r="K123">
        <f t="shared" si="11"/>
        <v>7.7173651723757608</v>
      </c>
      <c r="L123" s="2">
        <f t="shared" si="12"/>
        <v>4.6549704289048144E-2</v>
      </c>
    </row>
    <row r="124" spans="1:12" x14ac:dyDescent="0.35">
      <c r="A124">
        <v>1990</v>
      </c>
      <c r="B124" s="23">
        <v>124331065</v>
      </c>
      <c r="C124" s="23">
        <v>202916307</v>
      </c>
      <c r="D124" s="12">
        <f t="shared" si="8"/>
        <v>0.61272091355378355</v>
      </c>
      <c r="E124" s="13">
        <v>0.63489763657148468</v>
      </c>
      <c r="F124">
        <v>4007</v>
      </c>
      <c r="G124" s="15">
        <v>179323409.99999997</v>
      </c>
      <c r="H124" s="20">
        <f t="shared" si="9"/>
        <v>718548903869.99988</v>
      </c>
      <c r="I124" s="21">
        <f t="shared" si="13"/>
        <v>440269940812.29614</v>
      </c>
      <c r="J124" s="22">
        <f t="shared" si="10"/>
        <v>2455.1727006100109</v>
      </c>
      <c r="K124">
        <f t="shared" si="11"/>
        <v>7.8059523842350798</v>
      </c>
      <c r="L124" s="2">
        <f t="shared" si="12"/>
        <v>8.8587211859318948E-2</v>
      </c>
    </row>
    <row r="125" spans="1:12" x14ac:dyDescent="0.35">
      <c r="A125">
        <v>1991</v>
      </c>
      <c r="B125" s="23">
        <v>153775759</v>
      </c>
      <c r="C125" s="23">
        <v>251917486</v>
      </c>
      <c r="D125" s="12">
        <f t="shared" si="8"/>
        <v>0.610421140039481</v>
      </c>
      <c r="E125" s="13">
        <v>0.64221618622450094</v>
      </c>
      <c r="F125">
        <v>4310.7779143351272</v>
      </c>
      <c r="G125" s="15">
        <v>182435760</v>
      </c>
      <c r="H125" s="20">
        <f t="shared" si="9"/>
        <v>786440044992.94385</v>
      </c>
      <c r="I125" s="21">
        <f t="shared" si="13"/>
        <v>480059628837.29352</v>
      </c>
      <c r="J125" s="22">
        <f t="shared" si="10"/>
        <v>2631.3899689254645</v>
      </c>
      <c r="K125">
        <f t="shared" si="11"/>
        <v>7.8752674908569276</v>
      </c>
      <c r="L125" s="2">
        <f t="shared" si="12"/>
        <v>6.9315106621847811E-2</v>
      </c>
    </row>
    <row r="126" spans="1:12" x14ac:dyDescent="0.35">
      <c r="A126">
        <v>1992</v>
      </c>
      <c r="B126" s="23">
        <v>190193690</v>
      </c>
      <c r="C126" s="23">
        <v>310422649</v>
      </c>
      <c r="D126" s="12">
        <f t="shared" si="8"/>
        <v>0.61269269691722783</v>
      </c>
      <c r="E126" s="13">
        <v>0.62839953902599033</v>
      </c>
      <c r="F126">
        <v>4536.4098993257203</v>
      </c>
      <c r="G126" s="15">
        <v>185560930</v>
      </c>
      <c r="H126" s="20">
        <f t="shared" si="9"/>
        <v>841780439780.08704</v>
      </c>
      <c r="I126" s="21">
        <f t="shared" si="13"/>
        <v>515752727861.03162</v>
      </c>
      <c r="J126" s="22">
        <f t="shared" si="10"/>
        <v>2779.4252155398854</v>
      </c>
      <c r="K126">
        <f t="shared" si="11"/>
        <v>7.9299994283074664</v>
      </c>
      <c r="L126" s="2">
        <f t="shared" si="12"/>
        <v>5.4731937450538837E-2</v>
      </c>
    </row>
    <row r="127" spans="1:12" x14ac:dyDescent="0.35">
      <c r="A127">
        <v>1993</v>
      </c>
      <c r="B127" s="23">
        <v>235236295</v>
      </c>
      <c r="C127" s="23">
        <v>378065659</v>
      </c>
      <c r="D127" s="12">
        <f t="shared" si="8"/>
        <v>0.62221016217714709</v>
      </c>
      <c r="E127" s="13">
        <v>0.58511995119108196</v>
      </c>
      <c r="F127">
        <v>4837.1313472190977</v>
      </c>
      <c r="G127" s="15">
        <v>188686760</v>
      </c>
      <c r="H127" s="20">
        <f t="shared" si="9"/>
        <v>912702641601.20654</v>
      </c>
      <c r="I127" s="21">
        <f t="shared" si="13"/>
        <v>567892858650.19727</v>
      </c>
      <c r="J127" s="22">
        <f t="shared" si="10"/>
        <v>3009.7122800253564</v>
      </c>
      <c r="K127">
        <f t="shared" si="11"/>
        <v>8.0095997651426512</v>
      </c>
      <c r="L127" s="2">
        <f t="shared" si="12"/>
        <v>7.9600336835184748E-2</v>
      </c>
    </row>
    <row r="128" spans="1:12" x14ac:dyDescent="0.35">
      <c r="A128">
        <v>1994</v>
      </c>
      <c r="B128" s="23">
        <v>290946112</v>
      </c>
      <c r="C128" s="23">
        <v>449212904</v>
      </c>
      <c r="D128" s="12">
        <f t="shared" si="8"/>
        <v>0.64767977368699992</v>
      </c>
      <c r="E128" s="13">
        <v>0.59682768836875744</v>
      </c>
      <c r="F128">
        <v>5140.0249670639878</v>
      </c>
      <c r="G128" s="15">
        <v>191866830</v>
      </c>
      <c r="H128" s="20">
        <f t="shared" si="9"/>
        <v>986200296551.42175</v>
      </c>
      <c r="I128" s="21">
        <f t="shared" si="13"/>
        <v>638741984880.47705</v>
      </c>
      <c r="J128" s="22">
        <f t="shared" si="10"/>
        <v>3329.0902074135329</v>
      </c>
      <c r="K128">
        <f t="shared" si="11"/>
        <v>8.1104543346586411</v>
      </c>
      <c r="L128" s="2">
        <f t="shared" si="12"/>
        <v>0.10085456951598992</v>
      </c>
    </row>
    <row r="129" spans="1:12" x14ac:dyDescent="0.35">
      <c r="A129">
        <v>1995</v>
      </c>
      <c r="B129" s="23">
        <v>359849400</v>
      </c>
      <c r="C129" s="23">
        <v>524083709</v>
      </c>
      <c r="D129" s="12">
        <f t="shared" si="8"/>
        <v>0.68662580771042436</v>
      </c>
      <c r="E129" s="13">
        <v>0.61577055585294271</v>
      </c>
      <c r="F129">
        <v>5494.9037123421485</v>
      </c>
      <c r="G129" s="15">
        <v>195127040</v>
      </c>
      <c r="H129" s="20">
        <f t="shared" si="9"/>
        <v>1072204296474.335</v>
      </c>
      <c r="I129" s="21">
        <f t="shared" si="13"/>
        <v>736203141097.27759</v>
      </c>
      <c r="J129" s="22">
        <f t="shared" si="10"/>
        <v>3772.9426997779374</v>
      </c>
      <c r="K129">
        <f t="shared" si="11"/>
        <v>8.2356105329361693</v>
      </c>
      <c r="L129" s="2">
        <f t="shared" si="12"/>
        <v>0.12515619827752822</v>
      </c>
    </row>
    <row r="130" spans="1:12" x14ac:dyDescent="0.35">
      <c r="A130">
        <v>1996</v>
      </c>
      <c r="B130" s="23">
        <v>428028165</v>
      </c>
      <c r="C130" s="23">
        <v>622701365</v>
      </c>
      <c r="D130" s="12">
        <f t="shared" si="8"/>
        <v>0.68737309576959094</v>
      </c>
      <c r="E130" s="13">
        <v>0.62357182556969248</v>
      </c>
      <c r="F130">
        <v>5851.2955439551461</v>
      </c>
      <c r="G130" s="15">
        <v>198465700</v>
      </c>
      <c r="H130" s="20">
        <f t="shared" si="9"/>
        <v>1161281466037.9387</v>
      </c>
      <c r="I130" s="21">
        <f t="shared" si="13"/>
        <v>798233636370.34705</v>
      </c>
      <c r="J130" s="22">
        <f t="shared" si="10"/>
        <v>4022.0231323112612</v>
      </c>
      <c r="K130">
        <f t="shared" si="11"/>
        <v>8.2995403217609258</v>
      </c>
      <c r="L130" s="2">
        <f t="shared" si="12"/>
        <v>6.3929788824756528E-2</v>
      </c>
    </row>
    <row r="131" spans="1:12" x14ac:dyDescent="0.35">
      <c r="A131">
        <v>1997</v>
      </c>
      <c r="B131" s="23">
        <v>509124400</v>
      </c>
      <c r="C131" s="23">
        <v>728034000</v>
      </c>
      <c r="D131" s="12">
        <f t="shared" si="8"/>
        <v>0.69931404302546307</v>
      </c>
      <c r="E131" s="13">
        <v>0.61681263440029388</v>
      </c>
      <c r="F131">
        <v>6055.848459302033</v>
      </c>
      <c r="G131" s="15">
        <v>201698330</v>
      </c>
      <c r="H131" s="20">
        <f t="shared" si="9"/>
        <v>1221454520974.293</v>
      </c>
      <c r="I131" s="21">
        <f t="shared" si="13"/>
        <v>854180299434.26306</v>
      </c>
      <c r="J131" s="22">
        <f t="shared" si="10"/>
        <v>4234.9398700240254</v>
      </c>
      <c r="K131">
        <f t="shared" si="11"/>
        <v>8.3511244086439227</v>
      </c>
      <c r="L131" s="2">
        <f t="shared" si="12"/>
        <v>5.1584086882996871E-2</v>
      </c>
    </row>
    <row r="132" spans="1:12" x14ac:dyDescent="0.35">
      <c r="A132">
        <v>1998</v>
      </c>
      <c r="B132" s="23">
        <v>663459600</v>
      </c>
      <c r="C132" s="23">
        <v>1032426000</v>
      </c>
      <c r="D132" s="12">
        <f t="shared" si="8"/>
        <v>0.64262194094298286</v>
      </c>
      <c r="E132" s="13">
        <v>0.67781452016654919</v>
      </c>
      <c r="F132">
        <v>5203.5794432145067</v>
      </c>
      <c r="G132" s="15">
        <v>204871590</v>
      </c>
      <c r="H132" s="20">
        <f t="shared" si="9"/>
        <v>1066065594222.6707</v>
      </c>
      <c r="I132" s="21">
        <f t="shared" ref="I132:I154" si="14">H132*D132</f>
        <v>685077141331.90698</v>
      </c>
      <c r="J132" s="22">
        <f t="shared" si="10"/>
        <v>3343.9343216495122</v>
      </c>
      <c r="K132">
        <f t="shared" si="11"/>
        <v>8.1149033333566614</v>
      </c>
      <c r="L132" s="2">
        <f t="shared" si="12"/>
        <v>-0.23622107528726133</v>
      </c>
    </row>
    <row r="133" spans="1:12" x14ac:dyDescent="0.35">
      <c r="A133">
        <v>1999</v>
      </c>
      <c r="B133" s="23">
        <v>838097200</v>
      </c>
      <c r="C133" s="23">
        <v>1213584200</v>
      </c>
      <c r="D133" s="12">
        <f t="shared" ref="D133:D150" si="15">B133/C133</f>
        <v>0.69059666399743835</v>
      </c>
      <c r="E133" s="13">
        <v>0.73943796831881514</v>
      </c>
      <c r="F133">
        <v>5186.7134079040916</v>
      </c>
      <c r="G133" s="15">
        <v>208105300</v>
      </c>
      <c r="H133" s="20">
        <f t="shared" ref="H133:H154" si="16">G133*F133</f>
        <v>1079382549765.9033</v>
      </c>
      <c r="I133" s="21">
        <f t="shared" si="14"/>
        <v>745417988045.38184</v>
      </c>
      <c r="J133" s="22">
        <f t="shared" ref="J133:J154" si="17">I133/G133</f>
        <v>3581.9269766093503</v>
      </c>
      <c r="K133">
        <f t="shared" ref="K133:K154" si="18">IFERROR(LN(J133),"NA")</f>
        <v>8.1836561962066448</v>
      </c>
      <c r="L133" s="2">
        <f t="shared" si="12"/>
        <v>6.8752862849983387E-2</v>
      </c>
    </row>
    <row r="134" spans="1:12" x14ac:dyDescent="0.35">
      <c r="A134">
        <v>2000</v>
      </c>
      <c r="B134" s="23">
        <v>856798300</v>
      </c>
      <c r="C134" s="23">
        <v>1369631600</v>
      </c>
      <c r="D134" s="12">
        <f t="shared" si="15"/>
        <v>0.62556843752728841</v>
      </c>
      <c r="E134" s="13">
        <v>0.61650371043436758</v>
      </c>
      <c r="F134">
        <v>5384.3866604548848</v>
      </c>
      <c r="G134" s="15">
        <v>211407570</v>
      </c>
      <c r="H134" s="20">
        <f t="shared" si="16"/>
        <v>1138300099827.1824</v>
      </c>
      <c r="I134" s="21">
        <f t="shared" si="14"/>
        <v>712084614886.04688</v>
      </c>
      <c r="J134" s="22">
        <f t="shared" si="17"/>
        <v>3368.3023502235369</v>
      </c>
      <c r="K134">
        <f t="shared" si="18"/>
        <v>8.122164142777045</v>
      </c>
      <c r="L134" s="2">
        <f t="shared" ref="L134:L154" si="19">IFERROR(K134-K133,"NA")</f>
        <v>-6.1492053429599736E-2</v>
      </c>
    </row>
    <row r="135" spans="1:12" x14ac:dyDescent="0.35">
      <c r="A135">
        <v>2001</v>
      </c>
      <c r="B135" s="23">
        <v>1039655000</v>
      </c>
      <c r="C135" s="23">
        <v>1613114700</v>
      </c>
      <c r="D135" s="12">
        <f t="shared" si="15"/>
        <v>0.64450159681763486</v>
      </c>
      <c r="E135" s="13">
        <v>0.63150161390056136</v>
      </c>
      <c r="F135">
        <v>5526.1473361686849</v>
      </c>
      <c r="G135" s="15">
        <v>214475080</v>
      </c>
      <c r="H135" s="20">
        <f t="shared" si="16"/>
        <v>1185220892016.5657</v>
      </c>
      <c r="I135" s="21">
        <f t="shared" si="14"/>
        <v>763876757486.2981</v>
      </c>
      <c r="J135" s="22">
        <f t="shared" si="17"/>
        <v>3561.6107824102364</v>
      </c>
      <c r="K135">
        <f t="shared" si="18"/>
        <v>8.1779681884829323</v>
      </c>
      <c r="L135" s="2">
        <f t="shared" si="19"/>
        <v>5.5804045705887262E-2</v>
      </c>
    </row>
    <row r="136" spans="1:12" x14ac:dyDescent="0.35">
      <c r="A136">
        <v>2002</v>
      </c>
      <c r="B136" s="23">
        <v>1231964500</v>
      </c>
      <c r="C136" s="23">
        <v>1832848900</v>
      </c>
      <c r="D136" s="12">
        <f t="shared" si="15"/>
        <v>0.67215824501408705</v>
      </c>
      <c r="E136" s="13">
        <v>0.67622237027820431</v>
      </c>
      <c r="F136">
        <v>5720.2818627295701</v>
      </c>
      <c r="G136" s="15">
        <v>217515500</v>
      </c>
      <c r="H136" s="20">
        <f t="shared" si="16"/>
        <v>1244249969512.5537</v>
      </c>
      <c r="I136" s="21">
        <f t="shared" si="14"/>
        <v>836332875866.3894</v>
      </c>
      <c r="J136" s="22">
        <f t="shared" si="17"/>
        <v>3844.9346178382202</v>
      </c>
      <c r="K136">
        <f t="shared" si="18"/>
        <v>8.2545118773317654</v>
      </c>
      <c r="L136" s="2">
        <f t="shared" si="19"/>
        <v>7.6543688848833114E-2</v>
      </c>
    </row>
    <row r="137" spans="1:12" x14ac:dyDescent="0.35">
      <c r="A137">
        <v>2003</v>
      </c>
      <c r="B137" s="23">
        <v>1372078000</v>
      </c>
      <c r="C137" s="23">
        <v>2076347869</v>
      </c>
      <c r="D137" s="12">
        <f t="shared" si="15"/>
        <v>0.66081316165041903</v>
      </c>
      <c r="E137" s="13">
        <v>0.6813801991642543</v>
      </c>
      <c r="F137">
        <v>5938.8777962306322</v>
      </c>
      <c r="G137" s="15">
        <v>220548610</v>
      </c>
      <c r="H137" s="20">
        <f t="shared" si="16"/>
        <v>1309811242918.5291</v>
      </c>
      <c r="I137" s="21">
        <f t="shared" si="14"/>
        <v>865540508598.25818</v>
      </c>
      <c r="J137" s="22">
        <f t="shared" si="17"/>
        <v>3924.4886131826365</v>
      </c>
      <c r="K137">
        <f t="shared" si="18"/>
        <v>8.2749913320930801</v>
      </c>
      <c r="L137" s="2">
        <f t="shared" si="19"/>
        <v>2.0479454761314742E-2</v>
      </c>
    </row>
    <row r="138" spans="1:12" x14ac:dyDescent="0.35">
      <c r="A138">
        <v>2004</v>
      </c>
      <c r="B138" s="23">
        <v>1532888300</v>
      </c>
      <c r="C138" s="23">
        <v>2346588393</v>
      </c>
      <c r="D138" s="12">
        <f t="shared" si="15"/>
        <v>0.65324123505114429</v>
      </c>
      <c r="E138" s="13">
        <v>0.66768481865047091</v>
      </c>
      <c r="F138">
        <v>6180.9099711453136</v>
      </c>
      <c r="G138" s="15">
        <v>224472830</v>
      </c>
      <c r="H138" s="20">
        <f t="shared" si="16"/>
        <v>1387446353198.2068</v>
      </c>
      <c r="I138" s="21">
        <f t="shared" si="14"/>
        <v>906337169330.40271</v>
      </c>
      <c r="J138" s="22">
        <f t="shared" si="17"/>
        <v>4037.6252632908968</v>
      </c>
      <c r="K138">
        <f t="shared" si="18"/>
        <v>8.3034119920133378</v>
      </c>
      <c r="L138" s="2">
        <f t="shared" si="19"/>
        <v>2.8420659920257663E-2</v>
      </c>
    </row>
    <row r="139" spans="1:12" x14ac:dyDescent="0.35">
      <c r="A139">
        <v>2005</v>
      </c>
      <c r="B139" s="23">
        <v>1785596400</v>
      </c>
      <c r="C139" s="23">
        <v>2781469573</v>
      </c>
      <c r="D139" s="12">
        <f t="shared" si="15"/>
        <v>0.64196150744662484</v>
      </c>
      <c r="E139" s="13">
        <v>0.64362490160063446</v>
      </c>
      <c r="F139">
        <v>6482.0120838929315</v>
      </c>
      <c r="G139" s="15">
        <v>227533560</v>
      </c>
      <c r="H139" s="20">
        <f t="shared" si="16"/>
        <v>1474875285411.1772</v>
      </c>
      <c r="I139" s="21">
        <f t="shared" si="14"/>
        <v>946813161518.33044</v>
      </c>
      <c r="J139" s="22">
        <f t="shared" si="17"/>
        <v>4161.202248663144</v>
      </c>
      <c r="K139">
        <f t="shared" si="18"/>
        <v>8.3335593135847379</v>
      </c>
      <c r="L139" s="2">
        <f t="shared" si="19"/>
        <v>3.0147321571400099E-2</v>
      </c>
    </row>
    <row r="140" spans="1:12" x14ac:dyDescent="0.35">
      <c r="A140">
        <v>2006</v>
      </c>
      <c r="B140" s="23">
        <v>2092655670</v>
      </c>
      <c r="C140" s="23">
        <v>3367250288</v>
      </c>
      <c r="D140" s="12">
        <f t="shared" si="15"/>
        <v>0.62147315792285407</v>
      </c>
      <c r="E140" s="13">
        <v>0.62669056708147852</v>
      </c>
      <c r="F140">
        <v>6782.6245318602496</v>
      </c>
      <c r="G140" s="15">
        <v>230738540</v>
      </c>
      <c r="H140" s="20">
        <f t="shared" si="16"/>
        <v>1565012881849.6174</v>
      </c>
      <c r="I140" s="21">
        <f t="shared" si="14"/>
        <v>972613497873.0282</v>
      </c>
      <c r="J140" s="22">
        <f t="shared" si="17"/>
        <v>4215.2190868202088</v>
      </c>
      <c r="K140">
        <f t="shared" si="18"/>
        <v>8.3464568469784393</v>
      </c>
      <c r="L140" s="2">
        <f t="shared" si="19"/>
        <v>1.2897533393701366E-2</v>
      </c>
    </row>
    <row r="141" spans="1:12" x14ac:dyDescent="0.35">
      <c r="A141">
        <v>2007</v>
      </c>
      <c r="B141" s="23">
        <v>2510503800</v>
      </c>
      <c r="C141" s="23">
        <v>3985593494</v>
      </c>
      <c r="D141" s="12">
        <f t="shared" si="15"/>
        <v>0.6298945950657957</v>
      </c>
      <c r="E141" s="13">
        <v>0.635426895366344</v>
      </c>
      <c r="F141">
        <v>7157.3132017503694</v>
      </c>
      <c r="G141" s="15">
        <v>233918420</v>
      </c>
      <c r="H141" s="20">
        <f t="shared" si="16"/>
        <v>1674227395598.5876</v>
      </c>
      <c r="I141" s="21">
        <f t="shared" si="14"/>
        <v>1054586787398.6342</v>
      </c>
      <c r="J141" s="22">
        <f t="shared" si="17"/>
        <v>4508.352900975623</v>
      </c>
      <c r="K141">
        <f t="shared" si="18"/>
        <v>8.4136871553644639</v>
      </c>
      <c r="L141" s="2">
        <f t="shared" si="19"/>
        <v>6.7230308386024618E-2</v>
      </c>
    </row>
    <row r="142" spans="1:12" x14ac:dyDescent="0.35">
      <c r="A142">
        <v>2008</v>
      </c>
      <c r="B142" s="23">
        <v>2999956900</v>
      </c>
      <c r="C142" s="23">
        <v>4839757550</v>
      </c>
      <c r="D142" s="12">
        <f t="shared" si="15"/>
        <v>0.61985685625925624</v>
      </c>
      <c r="E142" s="13">
        <v>0.60621252728246022</v>
      </c>
      <c r="F142">
        <v>7633.1657959959257</v>
      </c>
      <c r="G142" s="15">
        <v>237056440</v>
      </c>
      <c r="H142" s="20">
        <f t="shared" si="16"/>
        <v>1809491109528.5603</v>
      </c>
      <c r="I142" s="21">
        <f t="shared" si="14"/>
        <v>1121625470581.4468</v>
      </c>
      <c r="J142" s="22">
        <f t="shared" si="17"/>
        <v>4731.4701536117173</v>
      </c>
      <c r="K142">
        <f t="shared" si="18"/>
        <v>8.4619912479101558</v>
      </c>
      <c r="L142" s="2">
        <f t="shared" si="19"/>
        <v>4.8304092545691901E-2</v>
      </c>
    </row>
    <row r="143" spans="1:12" x14ac:dyDescent="0.35">
      <c r="A143">
        <v>2009</v>
      </c>
      <c r="B143" s="23">
        <v>3290995934</v>
      </c>
      <c r="C143" s="23">
        <v>5730258532</v>
      </c>
      <c r="D143" s="12">
        <f t="shared" si="15"/>
        <v>0.57431892743089941</v>
      </c>
      <c r="E143" s="13">
        <v>0.58702756308776494</v>
      </c>
      <c r="F143">
        <v>7935.8442915133946</v>
      </c>
      <c r="G143" s="15">
        <v>240140490</v>
      </c>
      <c r="H143" s="20">
        <f t="shared" si="16"/>
        <v>1905717536727.7295</v>
      </c>
      <c r="I143" s="21">
        <f t="shared" si="14"/>
        <v>1094489651679.7252</v>
      </c>
      <c r="J143" s="22">
        <f t="shared" si="17"/>
        <v>4557.7055817605988</v>
      </c>
      <c r="K143">
        <f t="shared" si="18"/>
        <v>8.4245746139854027</v>
      </c>
      <c r="L143" s="2">
        <f t="shared" si="19"/>
        <v>-3.7416633924753029E-2</v>
      </c>
    </row>
    <row r="144" spans="1:12" x14ac:dyDescent="0.35">
      <c r="A144">
        <v>2010</v>
      </c>
      <c r="B144" s="23">
        <v>3858821790</v>
      </c>
      <c r="C144" s="23">
        <v>6735038500</v>
      </c>
      <c r="D144" s="12">
        <f t="shared" si="15"/>
        <v>0.57294725041289662</v>
      </c>
      <c r="E144" s="13">
        <v>0.56217175797479801</v>
      </c>
      <c r="F144">
        <v>8386.4331862464405</v>
      </c>
      <c r="G144" s="15">
        <v>243170650</v>
      </c>
      <c r="H144" s="20">
        <f t="shared" si="16"/>
        <v>2039334409081.1179</v>
      </c>
      <c r="I144" s="21">
        <f t="shared" si="14"/>
        <v>1168431042355.4358</v>
      </c>
      <c r="J144" s="22">
        <f t="shared" si="17"/>
        <v>4804.9838348313651</v>
      </c>
      <c r="K144">
        <f t="shared" si="18"/>
        <v>8.4774089571596836</v>
      </c>
      <c r="L144" s="2">
        <f t="shared" si="19"/>
        <v>5.2834343174280818E-2</v>
      </c>
    </row>
    <row r="145" spans="1:12" x14ac:dyDescent="0.35">
      <c r="A145">
        <v>2011</v>
      </c>
      <c r="B145" s="23">
        <v>4340605430</v>
      </c>
      <c r="C145" s="23">
        <v>7695781400</v>
      </c>
      <c r="D145" s="12">
        <f t="shared" si="15"/>
        <v>0.56402400281276177</v>
      </c>
      <c r="E145" s="13">
        <v>0.554233565436278</v>
      </c>
      <c r="F145">
        <v>8849</v>
      </c>
      <c r="G145" s="15">
        <v>246150360</v>
      </c>
      <c r="H145" s="20">
        <f t="shared" si="16"/>
        <v>2178184535640</v>
      </c>
      <c r="I145" s="21">
        <f t="shared" si="14"/>
        <v>1228548360656.5295</v>
      </c>
      <c r="J145" s="22">
        <f t="shared" si="17"/>
        <v>4991.0484008901285</v>
      </c>
      <c r="K145">
        <f t="shared" si="18"/>
        <v>8.5154012670563546</v>
      </c>
      <c r="L145" s="2">
        <f t="shared" si="19"/>
        <v>3.7992309896671017E-2</v>
      </c>
    </row>
    <row r="146" spans="1:12" x14ac:dyDescent="0.35">
      <c r="A146">
        <v>2012</v>
      </c>
      <c r="B146" s="23">
        <v>4858330830</v>
      </c>
      <c r="C146" s="23">
        <v>8440247580</v>
      </c>
      <c r="D146" s="12">
        <f t="shared" si="15"/>
        <v>0.57561472977549788</v>
      </c>
      <c r="E146" s="13">
        <v>0.56389246489361367</v>
      </c>
      <c r="F146">
        <v>9272.0091197725633</v>
      </c>
      <c r="G146" s="15">
        <v>249086270</v>
      </c>
      <c r="H146" s="20">
        <f t="shared" si="16"/>
        <v>2309530167050.1309</v>
      </c>
      <c r="I146" s="21">
        <f t="shared" si="14"/>
        <v>1329399583014.9216</v>
      </c>
      <c r="J146" s="22">
        <f t="shared" si="17"/>
        <v>5337.1050239538363</v>
      </c>
      <c r="K146">
        <f t="shared" si="18"/>
        <v>8.5824386546027274</v>
      </c>
      <c r="L146" s="2">
        <f t="shared" si="19"/>
        <v>6.7037387546372784E-2</v>
      </c>
    </row>
    <row r="147" spans="1:12" x14ac:dyDescent="0.35">
      <c r="A147">
        <v>2013</v>
      </c>
      <c r="B147" s="23">
        <v>5425016630</v>
      </c>
      <c r="C147" s="23">
        <v>9309651660</v>
      </c>
      <c r="D147" s="12">
        <f t="shared" si="15"/>
        <v>0.5827303564223798</v>
      </c>
      <c r="E147" s="13">
        <v>0.56829462358269844</v>
      </c>
      <c r="F147">
        <v>9676.1472412461444</v>
      </c>
      <c r="G147" s="15">
        <v>251947060</v>
      </c>
      <c r="H147" s="20">
        <f t="shared" si="16"/>
        <v>2437876849559.0767</v>
      </c>
      <c r="I147" s="21">
        <f t="shared" si="14"/>
        <v>1420624845457.4292</v>
      </c>
      <c r="J147" s="22">
        <f t="shared" si="17"/>
        <v>5638.5847306867927</v>
      </c>
      <c r="K147">
        <f t="shared" si="18"/>
        <v>8.6373883787274401</v>
      </c>
      <c r="L147" s="2">
        <f t="shared" si="19"/>
        <v>5.4949724124712773E-2</v>
      </c>
    </row>
    <row r="148" spans="1:12" x14ac:dyDescent="0.35">
      <c r="A148">
        <v>2014</v>
      </c>
      <c r="B148" s="23">
        <v>6039436230</v>
      </c>
      <c r="C148" s="23">
        <v>10393474190</v>
      </c>
      <c r="D148" s="12">
        <f t="shared" si="15"/>
        <v>0.58107963897296211</v>
      </c>
      <c r="E148" s="13">
        <v>0.57139116586344185</v>
      </c>
      <c r="F148">
        <v>10050.716853723687</v>
      </c>
      <c r="G148" s="15">
        <v>254701560</v>
      </c>
      <c r="H148" s="20">
        <f t="shared" si="16"/>
        <v>2559933261761.7148</v>
      </c>
      <c r="I148" s="21">
        <f t="shared" si="14"/>
        <v>1487525095539.3745</v>
      </c>
      <c r="J148" s="22">
        <f t="shared" si="17"/>
        <v>5840.2669207812251</v>
      </c>
      <c r="K148">
        <f t="shared" si="18"/>
        <v>8.6725317803910258</v>
      </c>
      <c r="L148" s="2">
        <f t="shared" si="19"/>
        <v>3.5143401663585649E-2</v>
      </c>
    </row>
    <row r="149" spans="1:12" x14ac:dyDescent="0.35">
      <c r="A149">
        <v>2015</v>
      </c>
      <c r="B149" s="23">
        <v>6621880250</v>
      </c>
      <c r="C149" s="23">
        <v>11571755360</v>
      </c>
      <c r="D149" s="12">
        <f t="shared" si="15"/>
        <v>0.57224509540616486</v>
      </c>
      <c r="E149" s="13">
        <v>0.57450017897279526</v>
      </c>
      <c r="F149">
        <v>10432.304791167709</v>
      </c>
      <c r="G149" s="15">
        <v>257350980</v>
      </c>
      <c r="H149" s="20">
        <f t="shared" si="16"/>
        <v>2684763861665.7056</v>
      </c>
      <c r="I149" s="21">
        <f t="shared" si="14"/>
        <v>1536342952161.9153</v>
      </c>
      <c r="J149" s="22">
        <f t="shared" si="17"/>
        <v>5969.8352505279572</v>
      </c>
      <c r="K149">
        <f t="shared" si="18"/>
        <v>8.6944746097793928</v>
      </c>
      <c r="L149" s="2">
        <f t="shared" si="19"/>
        <v>2.1942829388367002E-2</v>
      </c>
    </row>
    <row r="150" spans="1:12" x14ac:dyDescent="0.35">
      <c r="A150">
        <v>2016</v>
      </c>
      <c r="B150" s="23">
        <v>7171522830</v>
      </c>
      <c r="C150" s="23">
        <v>12487174940</v>
      </c>
      <c r="D150" s="12">
        <f t="shared" si="15"/>
        <v>0.57431107231689027</v>
      </c>
      <c r="E150" s="13">
        <v>0.57826800814096191</v>
      </c>
      <c r="F150">
        <v>10849.669581175413</v>
      </c>
      <c r="G150" s="15">
        <v>259905600</v>
      </c>
      <c r="H150" s="20">
        <f t="shared" si="16"/>
        <v>2819889882297.1445</v>
      </c>
      <c r="I150" s="21">
        <f t="shared" si="14"/>
        <v>1619493982117.6226</v>
      </c>
      <c r="J150" s="22">
        <f t="shared" si="17"/>
        <v>6231.0853714487976</v>
      </c>
      <c r="K150">
        <f t="shared" si="18"/>
        <v>8.7373058135334638</v>
      </c>
      <c r="L150" s="2">
        <f t="shared" si="19"/>
        <v>4.2831203754071012E-2</v>
      </c>
    </row>
    <row r="151" spans="1:12" x14ac:dyDescent="0.35">
      <c r="A151">
        <v>2017</v>
      </c>
      <c r="B151" s="23"/>
      <c r="D151" s="24">
        <f>E151</f>
        <v>0.57275572974420119</v>
      </c>
      <c r="E151" s="13">
        <v>0.57275572974420119</v>
      </c>
      <c r="F151">
        <v>11292.258408524542</v>
      </c>
      <c r="G151" s="15">
        <v>262379070</v>
      </c>
      <c r="H151" s="20">
        <f t="shared" si="16"/>
        <v>2962852259428.3491</v>
      </c>
      <c r="I151" s="21">
        <f t="shared" si="14"/>
        <v>1696990607973.1394</v>
      </c>
      <c r="J151" s="22">
        <f t="shared" si="17"/>
        <v>6467.7057052345654</v>
      </c>
      <c r="K151">
        <f t="shared" si="18"/>
        <v>8.7745767195434947</v>
      </c>
      <c r="L151" s="2">
        <f t="shared" si="19"/>
        <v>3.7270906010030913E-2</v>
      </c>
    </row>
    <row r="152" spans="1:12" x14ac:dyDescent="0.35">
      <c r="A152">
        <v>2018</v>
      </c>
      <c r="B152" s="23"/>
      <c r="D152" s="24">
        <f t="shared" ref="D152:D154" si="20">E152</f>
        <v>0.56979895632086686</v>
      </c>
      <c r="E152" s="13">
        <v>0.56979895632086686</v>
      </c>
      <c r="F152">
        <v>11768.467550581036</v>
      </c>
      <c r="G152" s="15">
        <v>264788840.00000003</v>
      </c>
      <c r="H152" s="20">
        <f t="shared" si="16"/>
        <v>3116158871295.9941</v>
      </c>
      <c r="I152" s="21">
        <f t="shared" si="14"/>
        <v>1775584072594.468</v>
      </c>
      <c r="J152" s="22">
        <f t="shared" si="17"/>
        <v>6705.6605278170628</v>
      </c>
      <c r="K152">
        <f t="shared" si="18"/>
        <v>8.8107073035881136</v>
      </c>
      <c r="L152" s="2">
        <f t="shared" si="19"/>
        <v>3.6130584044618885E-2</v>
      </c>
    </row>
    <row r="153" spans="1:12" x14ac:dyDescent="0.35">
      <c r="A153">
        <v>2019</v>
      </c>
      <c r="D153" s="24">
        <f t="shared" si="20"/>
        <v>0.57930464576091512</v>
      </c>
      <c r="E153" s="13">
        <v>0.57930464576091512</v>
      </c>
      <c r="F153">
        <v>12250.278163963407</v>
      </c>
      <c r="G153" s="15">
        <v>267142330.00000003</v>
      </c>
      <c r="H153" s="20">
        <f t="shared" si="16"/>
        <v>3272567851869.3066</v>
      </c>
      <c r="I153" s="21">
        <f t="shared" si="14"/>
        <v>1895813760155.7075</v>
      </c>
      <c r="J153" s="22">
        <f t="shared" si="17"/>
        <v>7096.6430522474939</v>
      </c>
      <c r="K153">
        <f t="shared" si="18"/>
        <v>8.8673771416771245</v>
      </c>
      <c r="L153" s="2">
        <f t="shared" si="19"/>
        <v>5.6669838089010938E-2</v>
      </c>
    </row>
    <row r="154" spans="1:12" x14ac:dyDescent="0.35">
      <c r="A154">
        <v>2020</v>
      </c>
      <c r="D154" s="24">
        <f t="shared" si="20"/>
        <v>0.58933892283186273</v>
      </c>
      <c r="E154" s="13">
        <v>0.58933892283186273</v>
      </c>
      <c r="F154">
        <v>11895.075330697577</v>
      </c>
      <c r="G154" s="15">
        <v>269436930</v>
      </c>
      <c r="H154" s="20">
        <f t="shared" si="16"/>
        <v>3204972579221.8896</v>
      </c>
      <c r="I154" s="21">
        <f t="shared" si="14"/>
        <v>1888815087544.2854</v>
      </c>
      <c r="J154" s="22">
        <f t="shared" si="17"/>
        <v>7010.2308823971734</v>
      </c>
      <c r="K154">
        <f t="shared" si="18"/>
        <v>8.8551259156342095</v>
      </c>
      <c r="L154" s="2">
        <f t="shared" si="19"/>
        <v>-1.2251226042915064E-2</v>
      </c>
    </row>
  </sheetData>
  <mergeCells count="2">
    <mergeCell ref="B1:C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F467-D174-45CA-B229-783E6E04F4BB}">
  <dimension ref="A1:I156"/>
  <sheetViews>
    <sheetView zoomScale="81" workbookViewId="0">
      <pane xSplit="1" ySplit="3" topLeftCell="B64" activePane="bottomRight" state="frozen"/>
      <selection activeCell="I12" sqref="I12"/>
      <selection pane="topRight" activeCell="I12" sqref="I12"/>
      <selection pane="bottomLeft" activeCell="I12" sqref="I12"/>
      <selection pane="bottomRight" activeCell="C157" sqref="C157"/>
    </sheetView>
  </sheetViews>
  <sheetFormatPr defaultRowHeight="14.5" x14ac:dyDescent="0.35"/>
  <cols>
    <col min="2" max="2" width="26" bestFit="1" customWidth="1"/>
    <col min="3" max="3" width="25.90625" bestFit="1" customWidth="1"/>
    <col min="4" max="5" width="13" bestFit="1" customWidth="1"/>
    <col min="6" max="6" width="16.81640625" bestFit="1" customWidth="1"/>
    <col min="7" max="7" width="22.7265625" bestFit="1" customWidth="1"/>
    <col min="8" max="8" width="25.7265625" bestFit="1" customWidth="1"/>
    <col min="9" max="9" width="22.7265625" customWidth="1"/>
  </cols>
  <sheetData>
    <row r="1" spans="1:9" x14ac:dyDescent="0.35">
      <c r="A1" t="s">
        <v>19</v>
      </c>
      <c r="B1" s="54" t="s">
        <v>44</v>
      </c>
      <c r="C1" s="54"/>
      <c r="E1" s="27" t="s">
        <v>45</v>
      </c>
      <c r="F1" s="1" t="s">
        <v>22</v>
      </c>
    </row>
    <row r="2" spans="1:9" x14ac:dyDescent="0.35">
      <c r="B2" s="54" t="s">
        <v>23</v>
      </c>
      <c r="C2" s="54"/>
      <c r="E2" s="28"/>
      <c r="F2" s="53" t="s">
        <v>46</v>
      </c>
      <c r="G2" s="53"/>
      <c r="H2" s="53"/>
      <c r="I2" s="1"/>
    </row>
    <row r="3" spans="1:9" x14ac:dyDescent="0.35">
      <c r="A3" s="16" t="s">
        <v>3</v>
      </c>
      <c r="B3" t="s">
        <v>47</v>
      </c>
      <c r="C3" s="17" t="s">
        <v>25</v>
      </c>
      <c r="D3" t="s">
        <v>48</v>
      </c>
      <c r="E3" s="28" t="s">
        <v>49</v>
      </c>
      <c r="F3" s="16" t="s">
        <v>50</v>
      </c>
      <c r="G3" t="s">
        <v>51</v>
      </c>
      <c r="H3" t="s">
        <v>52</v>
      </c>
      <c r="I3" s="2" t="s">
        <v>34</v>
      </c>
    </row>
    <row r="4" spans="1:9" x14ac:dyDescent="0.35">
      <c r="A4">
        <v>1870</v>
      </c>
      <c r="B4">
        <v>17</v>
      </c>
      <c r="C4" s="15">
        <v>1189</v>
      </c>
      <c r="D4" s="29">
        <f>IFERROR(B4/C4, "NA")</f>
        <v>1.4297729184188394E-2</v>
      </c>
      <c r="E4" s="30"/>
      <c r="F4" s="15">
        <v>810</v>
      </c>
      <c r="G4" s="31">
        <f>IFERROR(F4*D4,"NA")</f>
        <v>11.5811606391926</v>
      </c>
      <c r="H4" s="31">
        <f>IFERROR(LN(G4),"NA")</f>
        <v>2.4493796950319187</v>
      </c>
      <c r="I4" s="32"/>
    </row>
    <row r="5" spans="1:9" x14ac:dyDescent="0.35">
      <c r="A5">
        <v>1871</v>
      </c>
      <c r="B5">
        <v>19</v>
      </c>
      <c r="C5" s="15">
        <v>1321</v>
      </c>
      <c r="D5" s="29">
        <f t="shared" ref="D5:D68" si="0">IFERROR(B5/C5, "NA")</f>
        <v>1.4383043149129448E-2</v>
      </c>
      <c r="E5" s="30"/>
      <c r="F5" s="15">
        <v>811</v>
      </c>
      <c r="G5" s="31">
        <f t="shared" ref="G5:G68" si="1">IFERROR(F5*D5,"NA")</f>
        <v>11.664647993943982</v>
      </c>
      <c r="H5" s="31">
        <f t="shared" ref="H5:H68" si="2">IFERROR(LN(G5),"NA")</f>
        <v>2.4565627287595282</v>
      </c>
      <c r="I5" s="33">
        <f>IFERROR(H5-H4,"NA")</f>
        <v>7.1830337276095335E-3</v>
      </c>
    </row>
    <row r="6" spans="1:9" x14ac:dyDescent="0.35">
      <c r="A6">
        <v>1872</v>
      </c>
      <c r="B6">
        <v>21</v>
      </c>
      <c r="C6" s="15">
        <v>1848</v>
      </c>
      <c r="D6" s="29">
        <f t="shared" si="0"/>
        <v>1.1363636363636364E-2</v>
      </c>
      <c r="E6" s="30"/>
      <c r="F6" s="15">
        <v>830</v>
      </c>
      <c r="G6" s="31">
        <f t="shared" si="1"/>
        <v>9.4318181818181817</v>
      </c>
      <c r="H6" s="31">
        <f t="shared" si="2"/>
        <v>2.2440888863124373</v>
      </c>
      <c r="I6" s="33">
        <f t="shared" ref="I6:I69" si="3">IFERROR(H6-H5,"NA")</f>
        <v>-0.21247384244709089</v>
      </c>
    </row>
    <row r="7" spans="1:9" x14ac:dyDescent="0.35">
      <c r="A7">
        <v>1873</v>
      </c>
      <c r="B7">
        <v>22</v>
      </c>
      <c r="C7" s="15">
        <v>1964</v>
      </c>
      <c r="D7" s="29">
        <f t="shared" si="0"/>
        <v>1.1201629327902239E-2</v>
      </c>
      <c r="E7" s="30"/>
      <c r="F7" s="15">
        <v>813</v>
      </c>
      <c r="G7" s="31">
        <f t="shared" si="1"/>
        <v>9.1069246435845201</v>
      </c>
      <c r="H7" s="31">
        <f t="shared" si="2"/>
        <v>2.2090350739917151</v>
      </c>
      <c r="I7" s="33">
        <f t="shared" si="3"/>
        <v>-3.5053812320722244E-2</v>
      </c>
    </row>
    <row r="8" spans="1:9" x14ac:dyDescent="0.35">
      <c r="A8">
        <v>1874</v>
      </c>
      <c r="B8">
        <v>30</v>
      </c>
      <c r="C8" s="15">
        <v>1854</v>
      </c>
      <c r="D8" s="29">
        <f t="shared" si="0"/>
        <v>1.6181229773462782E-2</v>
      </c>
      <c r="E8" s="30"/>
      <c r="F8" s="15">
        <v>802</v>
      </c>
      <c r="G8" s="31">
        <f t="shared" si="1"/>
        <v>12.977346278317151</v>
      </c>
      <c r="H8" s="31">
        <f t="shared" si="2"/>
        <v>2.5632052434028694</v>
      </c>
      <c r="I8" s="33">
        <f t="shared" si="3"/>
        <v>0.35417016941115431</v>
      </c>
    </row>
    <row r="9" spans="1:9" x14ac:dyDescent="0.35">
      <c r="A9">
        <v>1875</v>
      </c>
      <c r="B9">
        <v>40</v>
      </c>
      <c r="C9" s="15">
        <v>1674</v>
      </c>
      <c r="D9" s="29">
        <f t="shared" si="0"/>
        <v>2.3894862604540025E-2</v>
      </c>
      <c r="E9" s="30"/>
      <c r="F9" s="15">
        <v>832</v>
      </c>
      <c r="G9" s="31">
        <f t="shared" si="1"/>
        <v>19.8805256869773</v>
      </c>
      <c r="H9" s="31">
        <f t="shared" si="2"/>
        <v>2.9897406438857241</v>
      </c>
      <c r="I9" s="33">
        <f t="shared" si="3"/>
        <v>0.42653540048285477</v>
      </c>
    </row>
    <row r="10" spans="1:9" x14ac:dyDescent="0.35">
      <c r="A10">
        <v>1876</v>
      </c>
      <c r="B10">
        <v>40</v>
      </c>
      <c r="C10" s="15">
        <v>1704</v>
      </c>
      <c r="D10" s="29">
        <f t="shared" si="0"/>
        <v>2.3474178403755867E-2</v>
      </c>
      <c r="E10" s="30"/>
      <c r="F10" s="15">
        <v>827</v>
      </c>
      <c r="G10" s="31">
        <f t="shared" si="1"/>
        <v>19.413145539906104</v>
      </c>
      <c r="H10" s="31">
        <f t="shared" si="2"/>
        <v>2.9659504417483666</v>
      </c>
      <c r="I10" s="33">
        <f t="shared" si="3"/>
        <v>-2.3790202137357497E-2</v>
      </c>
    </row>
    <row r="11" spans="1:9" x14ac:dyDescent="0.35">
      <c r="A11">
        <v>1877</v>
      </c>
      <c r="B11">
        <v>43</v>
      </c>
      <c r="C11" s="15">
        <v>1739</v>
      </c>
      <c r="D11" s="29">
        <f t="shared" si="0"/>
        <v>2.4726854514088556E-2</v>
      </c>
      <c r="E11" s="30"/>
      <c r="F11" s="15">
        <v>838</v>
      </c>
      <c r="G11" s="31">
        <f t="shared" si="1"/>
        <v>20.72110408280621</v>
      </c>
      <c r="H11" s="31">
        <f t="shared" si="2"/>
        <v>3.0311527018213624</v>
      </c>
      <c r="I11" s="33">
        <f t="shared" si="3"/>
        <v>6.5202260072995788E-2</v>
      </c>
    </row>
    <row r="12" spans="1:9" x14ac:dyDescent="0.35">
      <c r="A12">
        <v>1878</v>
      </c>
      <c r="B12">
        <v>55</v>
      </c>
      <c r="C12" s="15">
        <v>2174</v>
      </c>
      <c r="D12" s="29">
        <f t="shared" si="0"/>
        <v>2.5298988040478382E-2</v>
      </c>
      <c r="E12" s="30"/>
      <c r="F12" s="15">
        <v>864</v>
      </c>
      <c r="G12" s="31">
        <f t="shared" si="1"/>
        <v>21.858325666973322</v>
      </c>
      <c r="H12" s="31">
        <f t="shared" si="2"/>
        <v>3.0845818863553718</v>
      </c>
      <c r="I12" s="33">
        <f t="shared" si="3"/>
        <v>5.3429184534009355E-2</v>
      </c>
    </row>
    <row r="13" spans="1:9" x14ac:dyDescent="0.35">
      <c r="A13">
        <v>1879</v>
      </c>
      <c r="B13">
        <v>53</v>
      </c>
      <c r="C13" s="15">
        <v>1963</v>
      </c>
      <c r="D13" s="29">
        <f t="shared" si="0"/>
        <v>2.6999490575649515E-2</v>
      </c>
      <c r="E13" s="30"/>
      <c r="F13" s="15">
        <v>859</v>
      </c>
      <c r="G13" s="31">
        <f t="shared" si="1"/>
        <v>23.192562404482935</v>
      </c>
      <c r="H13" s="31">
        <f t="shared" si="2"/>
        <v>3.1438316412599163</v>
      </c>
      <c r="I13" s="33">
        <f t="shared" si="3"/>
        <v>5.9249754904544538E-2</v>
      </c>
    </row>
    <row r="14" spans="1:9" x14ac:dyDescent="0.35">
      <c r="A14">
        <v>1880</v>
      </c>
      <c r="B14">
        <v>62</v>
      </c>
      <c r="C14" s="15">
        <v>2038</v>
      </c>
      <c r="D14" s="29">
        <f t="shared" si="0"/>
        <v>3.0421982335623161E-2</v>
      </c>
      <c r="E14" s="30"/>
      <c r="F14" s="15">
        <v>1041</v>
      </c>
      <c r="G14" s="31">
        <f t="shared" si="1"/>
        <v>31.669283611383712</v>
      </c>
      <c r="H14" s="31">
        <f t="shared" si="2"/>
        <v>3.4553472398773906</v>
      </c>
      <c r="I14" s="33">
        <f t="shared" si="3"/>
        <v>0.31151559861747424</v>
      </c>
    </row>
    <row r="15" spans="1:9" x14ac:dyDescent="0.35">
      <c r="A15">
        <v>1881</v>
      </c>
      <c r="B15">
        <v>50</v>
      </c>
      <c r="C15" s="15">
        <v>1976</v>
      </c>
      <c r="D15" s="29">
        <f t="shared" si="0"/>
        <v>2.5303643724696356E-2</v>
      </c>
      <c r="E15" s="30"/>
      <c r="F15" s="15">
        <v>1097</v>
      </c>
      <c r="G15" s="31">
        <f t="shared" si="1"/>
        <v>27.758097165991902</v>
      </c>
      <c r="H15" s="31">
        <f t="shared" si="2"/>
        <v>3.3235275873955632</v>
      </c>
      <c r="I15" s="33">
        <f t="shared" si="3"/>
        <v>-0.13181965248182737</v>
      </c>
    </row>
    <row r="16" spans="1:9" x14ac:dyDescent="0.35">
      <c r="A16">
        <v>1882</v>
      </c>
      <c r="B16">
        <v>66</v>
      </c>
      <c r="C16" s="15">
        <v>1975</v>
      </c>
      <c r="D16" s="29">
        <f t="shared" si="0"/>
        <v>3.3417721518987344E-2</v>
      </c>
      <c r="E16" s="30"/>
      <c r="F16" s="15">
        <v>1054</v>
      </c>
      <c r="G16" s="31">
        <f t="shared" si="1"/>
        <v>35.222278481012658</v>
      </c>
      <c r="H16" s="31">
        <f t="shared" si="2"/>
        <v>3.561678793792511</v>
      </c>
      <c r="I16" s="33">
        <f t="shared" si="3"/>
        <v>0.23815120639694776</v>
      </c>
    </row>
    <row r="17" spans="1:9" x14ac:dyDescent="0.35">
      <c r="A17">
        <v>1883</v>
      </c>
      <c r="B17">
        <v>67</v>
      </c>
      <c r="C17" s="15">
        <v>1726</v>
      </c>
      <c r="D17" s="29">
        <f t="shared" si="0"/>
        <v>3.8818076477404401E-2</v>
      </c>
      <c r="E17" s="30"/>
      <c r="F17" s="15">
        <v>1030</v>
      </c>
      <c r="G17" s="31">
        <f t="shared" si="1"/>
        <v>39.982618771726536</v>
      </c>
      <c r="H17" s="31">
        <f t="shared" si="2"/>
        <v>3.6884448289712743</v>
      </c>
      <c r="I17" s="33">
        <f t="shared" si="3"/>
        <v>0.12676603517876339</v>
      </c>
    </row>
    <row r="18" spans="1:9" x14ac:dyDescent="0.35">
      <c r="A18">
        <v>1884</v>
      </c>
      <c r="B18">
        <v>68</v>
      </c>
      <c r="C18" s="15">
        <v>1525</v>
      </c>
      <c r="D18" s="29">
        <f t="shared" si="0"/>
        <v>4.4590163934426233E-2</v>
      </c>
      <c r="E18" s="30"/>
      <c r="F18" s="15">
        <v>1108</v>
      </c>
      <c r="G18" s="31">
        <f t="shared" si="1"/>
        <v>49.405901639344265</v>
      </c>
      <c r="H18" s="31">
        <f t="shared" si="2"/>
        <v>3.9000698834418239</v>
      </c>
      <c r="I18" s="33">
        <f t="shared" si="3"/>
        <v>0.21162505447054958</v>
      </c>
    </row>
    <row r="19" spans="1:9" x14ac:dyDescent="0.35">
      <c r="A19">
        <v>1885</v>
      </c>
      <c r="B19">
        <v>56</v>
      </c>
      <c r="C19" s="15">
        <v>1438</v>
      </c>
      <c r="D19" s="29">
        <f t="shared" si="0"/>
        <v>3.8942976356050069E-2</v>
      </c>
      <c r="E19" s="30"/>
      <c r="F19" s="15">
        <v>1108</v>
      </c>
      <c r="G19" s="31">
        <f t="shared" si="1"/>
        <v>43.148817802503473</v>
      </c>
      <c r="H19" s="31">
        <f t="shared" si="2"/>
        <v>3.7646550197613862</v>
      </c>
      <c r="I19" s="33">
        <f t="shared" si="3"/>
        <v>-0.13541486368043776</v>
      </c>
    </row>
    <row r="20" spans="1:9" x14ac:dyDescent="0.35">
      <c r="A20">
        <v>1886</v>
      </c>
      <c r="B20">
        <v>53</v>
      </c>
      <c r="C20" s="15">
        <v>1368</v>
      </c>
      <c r="D20" s="29">
        <f t="shared" si="0"/>
        <v>3.874269005847953E-2</v>
      </c>
      <c r="E20" s="30"/>
      <c r="F20" s="15">
        <v>1089</v>
      </c>
      <c r="G20" s="31">
        <f t="shared" si="1"/>
        <v>42.190789473684205</v>
      </c>
      <c r="H20" s="31">
        <f t="shared" si="2"/>
        <v>3.7422019383025864</v>
      </c>
      <c r="I20" s="33">
        <f t="shared" si="3"/>
        <v>-2.2453081458799762E-2</v>
      </c>
    </row>
    <row r="21" spans="1:9" x14ac:dyDescent="0.35">
      <c r="A21">
        <v>1887</v>
      </c>
      <c r="B21">
        <v>68</v>
      </c>
      <c r="C21" s="15">
        <v>1337</v>
      </c>
      <c r="D21" s="29">
        <f t="shared" si="0"/>
        <v>5.0860134629768135E-2</v>
      </c>
      <c r="E21" s="30"/>
      <c r="F21" s="15">
        <v>1090</v>
      </c>
      <c r="G21" s="31">
        <f t="shared" si="1"/>
        <v>55.437546746447268</v>
      </c>
      <c r="H21" s="31">
        <f t="shared" si="2"/>
        <v>4.015257103297353</v>
      </c>
      <c r="I21" s="33">
        <f t="shared" si="3"/>
        <v>0.27305516499476656</v>
      </c>
    </row>
    <row r="22" spans="1:9" x14ac:dyDescent="0.35">
      <c r="A22">
        <v>1888</v>
      </c>
      <c r="B22">
        <v>69</v>
      </c>
      <c r="C22" s="15">
        <v>1313</v>
      </c>
      <c r="D22" s="29">
        <f t="shared" si="0"/>
        <v>5.2551408987052552E-2</v>
      </c>
      <c r="E22" s="30"/>
      <c r="F22" s="15">
        <v>1081</v>
      </c>
      <c r="G22" s="31">
        <f t="shared" si="1"/>
        <v>56.808073115003808</v>
      </c>
      <c r="H22" s="31">
        <f t="shared" si="2"/>
        <v>4.0396784479336718</v>
      </c>
      <c r="I22" s="33">
        <f t="shared" si="3"/>
        <v>2.4421344636318842E-2</v>
      </c>
    </row>
    <row r="23" spans="1:9" x14ac:dyDescent="0.35">
      <c r="A23">
        <v>1889</v>
      </c>
      <c r="B23">
        <v>63</v>
      </c>
      <c r="C23" s="15">
        <v>1295</v>
      </c>
      <c r="D23" s="29">
        <f t="shared" si="0"/>
        <v>4.8648648648648651E-2</v>
      </c>
      <c r="E23" s="30"/>
      <c r="F23" s="15">
        <v>1070</v>
      </c>
      <c r="G23" s="31">
        <f t="shared" si="1"/>
        <v>52.054054054054056</v>
      </c>
      <c r="H23" s="31">
        <f t="shared" si="2"/>
        <v>3.9522826797138464</v>
      </c>
      <c r="I23" s="33">
        <f t="shared" si="3"/>
        <v>-8.739576821982542E-2</v>
      </c>
    </row>
    <row r="24" spans="1:9" x14ac:dyDescent="0.35">
      <c r="A24">
        <v>1890</v>
      </c>
      <c r="B24">
        <v>74</v>
      </c>
      <c r="C24" s="15">
        <v>1361</v>
      </c>
      <c r="D24" s="29">
        <f t="shared" si="0"/>
        <v>5.4371785451873621E-2</v>
      </c>
      <c r="E24" s="30"/>
      <c r="F24" s="15">
        <v>1030</v>
      </c>
      <c r="G24" s="31">
        <f t="shared" si="1"/>
        <v>56.002939015429831</v>
      </c>
      <c r="H24" s="31">
        <f t="shared" si="2"/>
        <v>4.0254041717763851</v>
      </c>
      <c r="I24" s="33">
        <f t="shared" si="3"/>
        <v>7.3121492062538707E-2</v>
      </c>
    </row>
    <row r="25" spans="1:9" x14ac:dyDescent="0.35">
      <c r="A25">
        <v>1891</v>
      </c>
      <c r="B25">
        <v>82</v>
      </c>
      <c r="C25" s="15">
        <v>1528</v>
      </c>
      <c r="D25" s="29">
        <f t="shared" si="0"/>
        <v>5.3664921465968587E-2</v>
      </c>
      <c r="E25" s="30"/>
      <c r="F25" s="15">
        <v>1049</v>
      </c>
      <c r="G25" s="31">
        <f t="shared" si="1"/>
        <v>56.294502617801051</v>
      </c>
      <c r="H25" s="31">
        <f t="shared" si="2"/>
        <v>4.0305968859340844</v>
      </c>
      <c r="I25" s="33">
        <f t="shared" si="3"/>
        <v>5.1927141576992852E-3</v>
      </c>
    </row>
    <row r="26" spans="1:9" x14ac:dyDescent="0.35">
      <c r="A26">
        <v>1892</v>
      </c>
      <c r="B26">
        <v>73</v>
      </c>
      <c r="C26" s="15">
        <v>1748</v>
      </c>
      <c r="D26" s="29">
        <f t="shared" si="0"/>
        <v>4.1762013729977114E-2</v>
      </c>
      <c r="E26" s="30"/>
      <c r="F26" s="15">
        <v>1081</v>
      </c>
      <c r="G26" s="31">
        <f t="shared" si="1"/>
        <v>45.14473684210526</v>
      </c>
      <c r="H26" s="31">
        <f t="shared" si="2"/>
        <v>3.8098737025721188</v>
      </c>
      <c r="I26" s="33">
        <f t="shared" si="3"/>
        <v>-0.22072318336196561</v>
      </c>
    </row>
    <row r="27" spans="1:9" x14ac:dyDescent="0.35">
      <c r="A27">
        <v>1893</v>
      </c>
      <c r="B27">
        <v>80</v>
      </c>
      <c r="C27" s="15">
        <v>1650</v>
      </c>
      <c r="D27" s="29">
        <f t="shared" si="0"/>
        <v>4.8484848484848485E-2</v>
      </c>
      <c r="E27" s="30"/>
      <c r="F27" s="15">
        <v>1103</v>
      </c>
      <c r="G27" s="31">
        <f t="shared" si="1"/>
        <v>53.478787878787877</v>
      </c>
      <c r="H27" s="31">
        <f t="shared" si="2"/>
        <v>3.9792850870327579</v>
      </c>
      <c r="I27" s="33">
        <f t="shared" si="3"/>
        <v>0.16941138446063908</v>
      </c>
    </row>
    <row r="28" spans="1:9" x14ac:dyDescent="0.35">
      <c r="A28">
        <v>1894</v>
      </c>
      <c r="B28">
        <v>86</v>
      </c>
      <c r="C28" s="15">
        <v>1527</v>
      </c>
      <c r="D28" s="29">
        <f t="shared" si="0"/>
        <v>5.6319580877537655E-2</v>
      </c>
      <c r="E28" s="30"/>
      <c r="F28" s="15">
        <v>1106</v>
      </c>
      <c r="G28" s="31">
        <f t="shared" si="1"/>
        <v>62.289456450556649</v>
      </c>
      <c r="H28" s="31">
        <f t="shared" si="2"/>
        <v>4.1317921731171552</v>
      </c>
      <c r="I28" s="33">
        <f t="shared" si="3"/>
        <v>0.15250708608439734</v>
      </c>
    </row>
    <row r="29" spans="1:9" x14ac:dyDescent="0.35">
      <c r="A29">
        <v>1895</v>
      </c>
      <c r="B29">
        <v>71</v>
      </c>
      <c r="C29" s="15">
        <v>1406</v>
      </c>
      <c r="D29" s="29">
        <f t="shared" si="0"/>
        <v>5.0497866287339974E-2</v>
      </c>
      <c r="E29" s="30"/>
      <c r="F29" s="15">
        <v>1097</v>
      </c>
      <c r="G29" s="31">
        <f t="shared" si="1"/>
        <v>55.396159317211954</v>
      </c>
      <c r="H29" s="31">
        <f t="shared" si="2"/>
        <v>4.0145102649459359</v>
      </c>
      <c r="I29" s="33">
        <f t="shared" si="3"/>
        <v>-0.11728190817121931</v>
      </c>
    </row>
    <row r="30" spans="1:9" x14ac:dyDescent="0.35">
      <c r="A30">
        <v>1896</v>
      </c>
      <c r="B30">
        <v>84</v>
      </c>
      <c r="C30" s="15">
        <v>1394</v>
      </c>
      <c r="D30" s="29">
        <f t="shared" si="0"/>
        <v>6.0258249641319941E-2</v>
      </c>
      <c r="E30" s="30"/>
      <c r="F30" s="15">
        <v>1092</v>
      </c>
      <c r="G30" s="31">
        <f t="shared" si="1"/>
        <v>65.802008608321373</v>
      </c>
      <c r="H30" s="31">
        <f t="shared" si="2"/>
        <v>4.1866503638276944</v>
      </c>
      <c r="I30" s="33">
        <f t="shared" si="3"/>
        <v>0.17214009888175852</v>
      </c>
    </row>
    <row r="31" spans="1:9" x14ac:dyDescent="0.35">
      <c r="A31">
        <v>1897</v>
      </c>
      <c r="B31">
        <v>97</v>
      </c>
      <c r="C31" s="15">
        <v>1951</v>
      </c>
      <c r="D31" s="29">
        <f t="shared" si="0"/>
        <v>4.9718093285494619E-2</v>
      </c>
      <c r="E31" s="30"/>
      <c r="F31" s="15">
        <v>1092</v>
      </c>
      <c r="G31" s="31">
        <f t="shared" si="1"/>
        <v>54.292157867760125</v>
      </c>
      <c r="H31" s="31">
        <f t="shared" si="2"/>
        <v>3.994379794185122</v>
      </c>
      <c r="I31" s="33">
        <f t="shared" si="3"/>
        <v>-0.19227056964257239</v>
      </c>
    </row>
    <row r="32" spans="1:9" x14ac:dyDescent="0.35">
      <c r="A32">
        <v>1898</v>
      </c>
      <c r="B32">
        <v>105</v>
      </c>
      <c r="C32" s="15">
        <v>1613</v>
      </c>
      <c r="D32" s="29">
        <f t="shared" si="0"/>
        <v>6.5096094234345939E-2</v>
      </c>
      <c r="E32" s="30"/>
      <c r="F32" s="15">
        <v>1084</v>
      </c>
      <c r="G32" s="31">
        <f t="shared" si="1"/>
        <v>70.564166150030999</v>
      </c>
      <c r="H32" s="31">
        <f t="shared" si="2"/>
        <v>4.2565224540319058</v>
      </c>
      <c r="I32" s="33">
        <f t="shared" si="3"/>
        <v>0.26214265984678375</v>
      </c>
    </row>
    <row r="33" spans="1:9" x14ac:dyDescent="0.35">
      <c r="A33">
        <v>1899</v>
      </c>
      <c r="B33">
        <v>107</v>
      </c>
      <c r="C33" s="15">
        <v>1668</v>
      </c>
      <c r="D33" s="29">
        <f t="shared" si="0"/>
        <v>6.4148681055155879E-2</v>
      </c>
      <c r="E33" s="30"/>
      <c r="F33" s="15">
        <v>1127</v>
      </c>
      <c r="G33" s="31">
        <f t="shared" si="1"/>
        <v>72.295563549160676</v>
      </c>
      <c r="H33" s="31">
        <f t="shared" si="2"/>
        <v>4.2807627655829901</v>
      </c>
      <c r="I33" s="33">
        <f t="shared" si="3"/>
        <v>2.4240311551084304E-2</v>
      </c>
    </row>
    <row r="34" spans="1:9" x14ac:dyDescent="0.35">
      <c r="A34">
        <v>1900</v>
      </c>
      <c r="B34">
        <v>122</v>
      </c>
      <c r="C34" s="15">
        <v>1711</v>
      </c>
      <c r="D34" s="29">
        <f t="shared" si="0"/>
        <v>7.1303331385154878E-2</v>
      </c>
      <c r="E34" s="30"/>
      <c r="F34" s="15">
        <v>1151</v>
      </c>
      <c r="G34" s="31">
        <f t="shared" si="1"/>
        <v>82.070134424313267</v>
      </c>
      <c r="H34" s="31">
        <f t="shared" si="2"/>
        <v>4.4075741795629453</v>
      </c>
      <c r="I34" s="33">
        <f t="shared" si="3"/>
        <v>0.12681141397995521</v>
      </c>
    </row>
    <row r="35" spans="1:9" x14ac:dyDescent="0.35">
      <c r="A35">
        <v>1901</v>
      </c>
      <c r="B35">
        <v>120</v>
      </c>
      <c r="C35" s="15">
        <v>1980</v>
      </c>
      <c r="D35" s="29">
        <f t="shared" si="0"/>
        <v>6.0606060606060608E-2</v>
      </c>
      <c r="E35" s="30"/>
      <c r="F35" s="15">
        <v>1121</v>
      </c>
      <c r="G35" s="31">
        <f t="shared" si="1"/>
        <v>67.939393939393938</v>
      </c>
      <c r="H35" s="31">
        <f t="shared" si="2"/>
        <v>4.2186160421656247</v>
      </c>
      <c r="I35" s="33">
        <f t="shared" si="3"/>
        <v>-0.18895813739732059</v>
      </c>
    </row>
    <row r="36" spans="1:9" x14ac:dyDescent="0.35">
      <c r="A36">
        <v>1902</v>
      </c>
      <c r="B36">
        <v>143</v>
      </c>
      <c r="C36" s="15">
        <v>1737</v>
      </c>
      <c r="D36" s="29">
        <f t="shared" si="0"/>
        <v>8.2325849165227408E-2</v>
      </c>
      <c r="E36" s="30"/>
      <c r="F36" s="15">
        <v>1087</v>
      </c>
      <c r="G36" s="31">
        <f t="shared" si="1"/>
        <v>89.488198042602193</v>
      </c>
      <c r="H36" s="31">
        <f t="shared" si="2"/>
        <v>4.4941067511400119</v>
      </c>
      <c r="I36" s="33">
        <f t="shared" si="3"/>
        <v>0.27549070897438721</v>
      </c>
    </row>
    <row r="37" spans="1:9" x14ac:dyDescent="0.35">
      <c r="A37">
        <v>1903</v>
      </c>
      <c r="B37">
        <v>122</v>
      </c>
      <c r="C37" s="15">
        <v>1894</v>
      </c>
      <c r="D37" s="29">
        <f t="shared" si="0"/>
        <v>6.4413938753959871E-2</v>
      </c>
      <c r="E37" s="30"/>
      <c r="F37" s="15">
        <v>1135</v>
      </c>
      <c r="G37" s="31">
        <f t="shared" si="1"/>
        <v>73.10982048574445</v>
      </c>
      <c r="H37" s="31">
        <f t="shared" si="2"/>
        <v>4.2919627009027357</v>
      </c>
      <c r="I37" s="33">
        <f t="shared" si="3"/>
        <v>-0.20214405023727622</v>
      </c>
    </row>
    <row r="38" spans="1:9" x14ac:dyDescent="0.35">
      <c r="A38">
        <v>1904</v>
      </c>
      <c r="B38">
        <v>129</v>
      </c>
      <c r="C38" s="15">
        <v>1792</v>
      </c>
      <c r="D38" s="29">
        <f t="shared" si="0"/>
        <v>7.1986607142857137E-2</v>
      </c>
      <c r="E38" s="30"/>
      <c r="F38" s="15">
        <v>1138</v>
      </c>
      <c r="G38" s="31">
        <f t="shared" si="1"/>
        <v>81.920758928571416</v>
      </c>
      <c r="H38" s="31">
        <f t="shared" si="2"/>
        <v>4.4057524255130724</v>
      </c>
      <c r="I38" s="33">
        <f t="shared" si="3"/>
        <v>0.11378972461033676</v>
      </c>
    </row>
    <row r="39" spans="1:9" x14ac:dyDescent="0.35">
      <c r="A39">
        <v>1905</v>
      </c>
      <c r="B39">
        <v>134</v>
      </c>
      <c r="C39" s="15">
        <v>1825</v>
      </c>
      <c r="D39" s="29">
        <f t="shared" si="0"/>
        <v>7.3424657534246582E-2</v>
      </c>
      <c r="E39" s="30"/>
      <c r="F39" s="15">
        <v>1140</v>
      </c>
      <c r="G39" s="31">
        <f t="shared" si="1"/>
        <v>83.70410958904111</v>
      </c>
      <c r="H39" s="31">
        <f t="shared" si="2"/>
        <v>4.4272880753228607</v>
      </c>
      <c r="I39" s="33">
        <f t="shared" si="3"/>
        <v>2.1535649809788282E-2</v>
      </c>
    </row>
    <row r="40" spans="1:9" x14ac:dyDescent="0.35">
      <c r="A40">
        <v>1906</v>
      </c>
      <c r="B40">
        <v>127</v>
      </c>
      <c r="C40" s="15">
        <v>1961</v>
      </c>
      <c r="D40" s="29">
        <f t="shared" si="0"/>
        <v>6.4762876083630794E-2</v>
      </c>
      <c r="E40" s="30"/>
      <c r="F40" s="15">
        <v>1157</v>
      </c>
      <c r="G40" s="31">
        <f t="shared" si="1"/>
        <v>74.930647628760823</v>
      </c>
      <c r="H40" s="31">
        <f t="shared" si="2"/>
        <v>4.3165629874559217</v>
      </c>
      <c r="I40" s="33">
        <f t="shared" si="3"/>
        <v>-0.11072508786693902</v>
      </c>
    </row>
    <row r="41" spans="1:9" x14ac:dyDescent="0.35">
      <c r="A41">
        <v>1907</v>
      </c>
      <c r="B41">
        <v>163</v>
      </c>
      <c r="C41" s="15">
        <v>2148</v>
      </c>
      <c r="D41" s="29">
        <f t="shared" si="0"/>
        <v>7.5884543761638737E-2</v>
      </c>
      <c r="E41" s="30"/>
      <c r="F41" s="15">
        <v>1175</v>
      </c>
      <c r="G41" s="31">
        <f t="shared" si="1"/>
        <v>89.164338919925513</v>
      </c>
      <c r="H41" s="31">
        <f t="shared" si="2"/>
        <v>4.490481171756266</v>
      </c>
      <c r="I41" s="33">
        <f t="shared" si="3"/>
        <v>0.17391818430034434</v>
      </c>
    </row>
    <row r="42" spans="1:9" x14ac:dyDescent="0.35">
      <c r="A42">
        <v>1908</v>
      </c>
      <c r="B42">
        <v>195</v>
      </c>
      <c r="C42" s="15">
        <v>2418</v>
      </c>
      <c r="D42" s="29">
        <f t="shared" si="0"/>
        <v>8.0645161290322578E-2</v>
      </c>
      <c r="E42" s="30"/>
      <c r="F42" s="15">
        <v>1160</v>
      </c>
      <c r="G42" s="31">
        <f t="shared" si="1"/>
        <v>93.548387096774192</v>
      </c>
      <c r="H42" s="31">
        <f t="shared" si="2"/>
        <v>4.5384788114894192</v>
      </c>
      <c r="I42" s="33">
        <f t="shared" si="3"/>
        <v>4.7997639733153186E-2</v>
      </c>
    </row>
    <row r="43" spans="1:9" x14ac:dyDescent="0.35">
      <c r="A43">
        <v>1909</v>
      </c>
      <c r="B43">
        <v>184</v>
      </c>
      <c r="C43" s="15">
        <v>2358</v>
      </c>
      <c r="D43" s="29">
        <f t="shared" si="0"/>
        <v>7.8032230703986433E-2</v>
      </c>
      <c r="E43" s="30"/>
      <c r="F43" s="15">
        <v>1205</v>
      </c>
      <c r="G43" s="31">
        <f t="shared" si="1"/>
        <v>94.028837998303658</v>
      </c>
      <c r="H43" s="31">
        <f t="shared" si="2"/>
        <v>4.5436015224364246</v>
      </c>
      <c r="I43" s="33">
        <f t="shared" si="3"/>
        <v>5.1227109470053378E-3</v>
      </c>
    </row>
    <row r="44" spans="1:9" x14ac:dyDescent="0.35">
      <c r="A44">
        <v>1910</v>
      </c>
      <c r="B44">
        <v>235</v>
      </c>
      <c r="C44" s="15">
        <v>2589</v>
      </c>
      <c r="D44" s="29">
        <f t="shared" si="0"/>
        <v>9.076863653920432E-2</v>
      </c>
      <c r="E44" s="30"/>
      <c r="F44" s="15">
        <v>1264</v>
      </c>
      <c r="G44" s="31">
        <f t="shared" si="1"/>
        <v>114.73155658555426</v>
      </c>
      <c r="H44" s="31">
        <f t="shared" si="2"/>
        <v>4.7425951090994243</v>
      </c>
      <c r="I44" s="33">
        <f t="shared" si="3"/>
        <v>0.19899358666299971</v>
      </c>
    </row>
    <row r="45" spans="1:9" x14ac:dyDescent="0.35">
      <c r="A45">
        <v>1911</v>
      </c>
      <c r="B45">
        <v>282</v>
      </c>
      <c r="C45" s="15">
        <v>2961</v>
      </c>
      <c r="D45" s="29">
        <f t="shared" si="0"/>
        <v>9.5238095238095233E-2</v>
      </c>
      <c r="E45" s="30"/>
      <c r="F45" s="15">
        <v>1309</v>
      </c>
      <c r="G45" s="31">
        <f t="shared" si="1"/>
        <v>124.66666666666666</v>
      </c>
      <c r="H45" s="31">
        <f t="shared" si="2"/>
        <v>4.8256435087464222</v>
      </c>
      <c r="I45" s="33">
        <f t="shared" si="3"/>
        <v>8.304839964699795E-2</v>
      </c>
    </row>
    <row r="46" spans="1:9" x14ac:dyDescent="0.35">
      <c r="A46">
        <v>1912</v>
      </c>
      <c r="B46">
        <v>353</v>
      </c>
      <c r="C46" s="15">
        <v>3288</v>
      </c>
      <c r="D46" s="29">
        <f t="shared" si="0"/>
        <v>0.10736009732360097</v>
      </c>
      <c r="E46" s="30"/>
      <c r="F46" s="15">
        <v>1315</v>
      </c>
      <c r="G46" s="31">
        <f t="shared" si="1"/>
        <v>141.17852798053528</v>
      </c>
      <c r="H46" s="31">
        <f t="shared" si="2"/>
        <v>4.9500252453690914</v>
      </c>
      <c r="I46" s="33">
        <f t="shared" si="3"/>
        <v>0.12438173662266916</v>
      </c>
    </row>
    <row r="47" spans="1:9" x14ac:dyDescent="0.35">
      <c r="A47">
        <v>1913</v>
      </c>
      <c r="B47">
        <v>485</v>
      </c>
      <c r="C47" s="15">
        <v>3462</v>
      </c>
      <c r="D47" s="29">
        <f t="shared" si="0"/>
        <v>0.14009243212016176</v>
      </c>
      <c r="E47" s="30"/>
      <c r="F47" s="15">
        <v>1361</v>
      </c>
      <c r="G47" s="31">
        <f t="shared" si="1"/>
        <v>190.66580011554015</v>
      </c>
      <c r="H47" s="31">
        <f t="shared" si="2"/>
        <v>5.250522157852795</v>
      </c>
      <c r="I47" s="33">
        <f t="shared" si="3"/>
        <v>0.30049691248370358</v>
      </c>
    </row>
    <row r="48" spans="1:9" x14ac:dyDescent="0.35">
      <c r="A48">
        <v>1914</v>
      </c>
      <c r="B48">
        <v>475</v>
      </c>
      <c r="C48" s="15">
        <v>3362</v>
      </c>
      <c r="D48" s="29">
        <f t="shared" si="0"/>
        <v>0.1412849494348602</v>
      </c>
      <c r="E48" s="30"/>
      <c r="F48" s="15">
        <v>1345</v>
      </c>
      <c r="G48" s="31">
        <f t="shared" si="1"/>
        <v>190.02825698988696</v>
      </c>
      <c r="H48" s="31">
        <f t="shared" si="2"/>
        <v>5.2471727821020195</v>
      </c>
      <c r="I48" s="33">
        <f t="shared" si="3"/>
        <v>-3.3493757507754296E-3</v>
      </c>
    </row>
    <row r="49" spans="1:9" x14ac:dyDescent="0.35">
      <c r="A49">
        <v>1915</v>
      </c>
      <c r="B49">
        <v>423</v>
      </c>
      <c r="C49" s="15">
        <v>3608</v>
      </c>
      <c r="D49" s="29">
        <f t="shared" si="0"/>
        <v>0.11723946784922394</v>
      </c>
      <c r="E49" s="30"/>
      <c r="F49" s="15">
        <v>1349</v>
      </c>
      <c r="G49" s="31">
        <f t="shared" si="1"/>
        <v>158.1560421286031</v>
      </c>
      <c r="H49" s="31">
        <f t="shared" si="2"/>
        <v>5.0635821540715193</v>
      </c>
      <c r="I49" s="33">
        <f t="shared" si="3"/>
        <v>-0.18359062803050019</v>
      </c>
    </row>
    <row r="50" spans="1:9" x14ac:dyDescent="0.35">
      <c r="A50">
        <v>1916</v>
      </c>
      <c r="B50">
        <v>481</v>
      </c>
      <c r="C50" s="15">
        <v>3922</v>
      </c>
      <c r="D50" s="29">
        <f t="shared" si="0"/>
        <v>0.12264150943396226</v>
      </c>
      <c r="E50" s="30"/>
      <c r="F50" s="15">
        <v>1344</v>
      </c>
      <c r="G50" s="31">
        <f t="shared" si="1"/>
        <v>164.83018867924528</v>
      </c>
      <c r="H50" s="31">
        <f t="shared" si="2"/>
        <v>5.1049157844325643</v>
      </c>
      <c r="I50" s="33">
        <f t="shared" si="3"/>
        <v>4.1333630361044982E-2</v>
      </c>
    </row>
    <row r="51" spans="1:9" x14ac:dyDescent="0.35">
      <c r="A51">
        <v>1917</v>
      </c>
      <c r="B51">
        <v>506</v>
      </c>
      <c r="C51" s="15">
        <v>4163</v>
      </c>
      <c r="D51" s="29">
        <f t="shared" si="0"/>
        <v>0.12154696132596685</v>
      </c>
      <c r="E51" s="30"/>
      <c r="F51" s="15">
        <v>1333</v>
      </c>
      <c r="G51" s="31">
        <f t="shared" si="1"/>
        <v>162.0220994475138</v>
      </c>
      <c r="H51" s="31">
        <f t="shared" si="2"/>
        <v>5.0877327422711991</v>
      </c>
      <c r="I51" s="33">
        <f t="shared" si="3"/>
        <v>-1.7183042161365236E-2</v>
      </c>
    </row>
    <row r="52" spans="1:9" x14ac:dyDescent="0.35">
      <c r="A52">
        <v>1918</v>
      </c>
      <c r="B52">
        <v>468</v>
      </c>
      <c r="C52" s="15">
        <v>5015</v>
      </c>
      <c r="D52" s="29">
        <f t="shared" si="0"/>
        <v>9.3320039880358918E-2</v>
      </c>
      <c r="E52" s="30"/>
      <c r="F52" s="15">
        <v>1358</v>
      </c>
      <c r="G52" s="31">
        <f t="shared" si="1"/>
        <v>126.72861415752742</v>
      </c>
      <c r="H52" s="31">
        <f t="shared" si="2"/>
        <v>4.8420479036402524</v>
      </c>
      <c r="I52" s="33">
        <f t="shared" si="3"/>
        <v>-0.2456848386309467</v>
      </c>
    </row>
    <row r="53" spans="1:9" x14ac:dyDescent="0.35">
      <c r="A53">
        <v>1919</v>
      </c>
      <c r="B53">
        <v>788</v>
      </c>
      <c r="C53" s="15">
        <v>6617</v>
      </c>
      <c r="D53" s="29">
        <f t="shared" si="0"/>
        <v>0.11908719963729787</v>
      </c>
      <c r="E53" s="30"/>
      <c r="F53" s="15">
        <v>1468</v>
      </c>
      <c r="G53" s="31">
        <f t="shared" si="1"/>
        <v>174.82000906755329</v>
      </c>
      <c r="H53" s="31">
        <f t="shared" si="2"/>
        <v>5.1637569250202811</v>
      </c>
      <c r="I53" s="33">
        <f t="shared" si="3"/>
        <v>0.32170902138002866</v>
      </c>
    </row>
    <row r="54" spans="1:9" x14ac:dyDescent="0.35">
      <c r="A54">
        <v>1920</v>
      </c>
      <c r="B54" s="23">
        <v>1734</v>
      </c>
      <c r="C54" s="15">
        <v>9393</v>
      </c>
      <c r="D54" s="29">
        <f t="shared" si="0"/>
        <v>0.18460555732992653</v>
      </c>
      <c r="E54" s="30"/>
      <c r="F54" s="15">
        <v>1409</v>
      </c>
      <c r="G54" s="31">
        <f t="shared" si="1"/>
        <v>260.10923027786646</v>
      </c>
      <c r="H54" s="31">
        <f t="shared" si="2"/>
        <v>5.5611016592446516</v>
      </c>
      <c r="I54" s="33">
        <f t="shared" si="3"/>
        <v>0.39734473422437055</v>
      </c>
    </row>
    <row r="55" spans="1:9" x14ac:dyDescent="0.35">
      <c r="A55">
        <v>1921</v>
      </c>
      <c r="B55" s="23">
        <v>1582</v>
      </c>
      <c r="C55" s="15">
        <v>7067</v>
      </c>
      <c r="D55" s="29">
        <f t="shared" si="0"/>
        <v>0.22385736521862176</v>
      </c>
      <c r="E55" s="30"/>
      <c r="F55" s="15">
        <v>1395</v>
      </c>
      <c r="G55" s="31">
        <f t="shared" si="1"/>
        <v>312.28102447997736</v>
      </c>
      <c r="H55" s="31">
        <f t="shared" si="2"/>
        <v>5.7439035018922109</v>
      </c>
      <c r="I55" s="33">
        <f t="shared" si="3"/>
        <v>0.18280184264755928</v>
      </c>
    </row>
    <row r="56" spans="1:9" x14ac:dyDescent="0.35">
      <c r="A56">
        <v>1922</v>
      </c>
      <c r="B56">
        <v>741</v>
      </c>
      <c r="C56" s="15">
        <v>5698</v>
      </c>
      <c r="D56" s="29">
        <f t="shared" si="0"/>
        <v>0.13004563004563005</v>
      </c>
      <c r="E56" s="30"/>
      <c r="F56" s="15">
        <v>1417</v>
      </c>
      <c r="G56" s="31">
        <f t="shared" si="1"/>
        <v>184.27465777465778</v>
      </c>
      <c r="H56" s="31">
        <f t="shared" si="2"/>
        <v>5.2164273499289138</v>
      </c>
      <c r="I56" s="33">
        <f t="shared" si="3"/>
        <v>-0.52747615196329711</v>
      </c>
    </row>
    <row r="57" spans="1:9" x14ac:dyDescent="0.35">
      <c r="A57">
        <v>1923</v>
      </c>
      <c r="B57">
        <v>658</v>
      </c>
      <c r="C57" s="15">
        <v>5474</v>
      </c>
      <c r="D57" s="29">
        <f t="shared" si="0"/>
        <v>0.12020460358056266</v>
      </c>
      <c r="E57" s="30"/>
      <c r="F57" s="15">
        <v>1428</v>
      </c>
      <c r="G57" s="31">
        <f t="shared" si="1"/>
        <v>171.65217391304347</v>
      </c>
      <c r="H57" s="31">
        <f t="shared" si="2"/>
        <v>5.1454701846242221</v>
      </c>
      <c r="I57" s="33">
        <f t="shared" si="3"/>
        <v>-7.095716530469165E-2</v>
      </c>
    </row>
    <row r="58" spans="1:9" x14ac:dyDescent="0.35">
      <c r="A58">
        <v>1924</v>
      </c>
      <c r="B58">
        <v>537</v>
      </c>
      <c r="C58" s="15">
        <v>5977</v>
      </c>
      <c r="D58" s="29">
        <f t="shared" si="0"/>
        <v>8.9844403546929894E-2</v>
      </c>
      <c r="E58" s="30"/>
      <c r="F58" s="15">
        <v>1486</v>
      </c>
      <c r="G58" s="31">
        <f t="shared" si="1"/>
        <v>133.50878367073781</v>
      </c>
      <c r="H58" s="31">
        <f t="shared" si="2"/>
        <v>4.8941672709623152</v>
      </c>
      <c r="I58" s="33">
        <f t="shared" si="3"/>
        <v>-0.25130291366190693</v>
      </c>
    </row>
    <row r="59" spans="1:9" x14ac:dyDescent="0.35">
      <c r="A59">
        <v>1925</v>
      </c>
      <c r="B59">
        <v>615</v>
      </c>
      <c r="C59" s="15">
        <v>5966</v>
      </c>
      <c r="D59" s="29">
        <f t="shared" si="0"/>
        <v>0.10308414347971841</v>
      </c>
      <c r="E59" s="30"/>
      <c r="F59" s="15">
        <v>1497</v>
      </c>
      <c r="G59" s="31">
        <f t="shared" si="1"/>
        <v>154.31696278913844</v>
      </c>
      <c r="H59" s="31">
        <f t="shared" si="2"/>
        <v>5.0390086871514521</v>
      </c>
      <c r="I59" s="33">
        <f t="shared" si="3"/>
        <v>0.14484141618913693</v>
      </c>
    </row>
    <row r="60" spans="1:9" x14ac:dyDescent="0.35">
      <c r="A60">
        <v>1926</v>
      </c>
      <c r="B60">
        <v>761</v>
      </c>
      <c r="C60" s="15">
        <v>6660</v>
      </c>
      <c r="D60" s="29">
        <f t="shared" si="0"/>
        <v>0.11426426426426427</v>
      </c>
      <c r="E60" s="30"/>
      <c r="F60" s="15">
        <v>1565</v>
      </c>
      <c r="G60" s="31">
        <f t="shared" si="1"/>
        <v>178.82357357357358</v>
      </c>
      <c r="H60" s="31">
        <f t="shared" si="2"/>
        <v>5.1863996973015043</v>
      </c>
      <c r="I60" s="33">
        <f t="shared" si="3"/>
        <v>0.14739101015005218</v>
      </c>
    </row>
    <row r="61" spans="1:9" x14ac:dyDescent="0.35">
      <c r="A61">
        <v>1927</v>
      </c>
      <c r="B61">
        <v>853</v>
      </c>
      <c r="C61" s="15">
        <v>6280</v>
      </c>
      <c r="D61" s="29">
        <f t="shared" si="0"/>
        <v>0.135828025477707</v>
      </c>
      <c r="E61" s="30"/>
      <c r="F61" s="15">
        <v>1645</v>
      </c>
      <c r="G61" s="31">
        <f t="shared" si="1"/>
        <v>223.43710191082803</v>
      </c>
      <c r="H61" s="31">
        <f t="shared" si="2"/>
        <v>5.4091299512289073</v>
      </c>
      <c r="I61" s="33">
        <f t="shared" si="3"/>
        <v>0.22273025392740298</v>
      </c>
    </row>
    <row r="62" spans="1:9" x14ac:dyDescent="0.35">
      <c r="A62">
        <v>1928</v>
      </c>
      <c r="B62" s="23">
        <v>1042</v>
      </c>
      <c r="C62" s="15">
        <v>5890</v>
      </c>
      <c r="D62" s="29">
        <f t="shared" si="0"/>
        <v>0.17691001697792869</v>
      </c>
      <c r="E62" s="30"/>
      <c r="F62" s="15">
        <v>1685</v>
      </c>
      <c r="G62" s="31">
        <f t="shared" si="1"/>
        <v>298.09337860780983</v>
      </c>
      <c r="H62" s="31">
        <f t="shared" si="2"/>
        <v>5.6974067884541419</v>
      </c>
      <c r="I62" s="33">
        <f t="shared" si="3"/>
        <v>0.28827683722523467</v>
      </c>
    </row>
    <row r="63" spans="1:9" x14ac:dyDescent="0.35">
      <c r="A63">
        <v>1929</v>
      </c>
      <c r="B63" s="23">
        <v>1228</v>
      </c>
      <c r="C63" s="15">
        <v>6281</v>
      </c>
      <c r="D63" s="29">
        <f t="shared" si="0"/>
        <v>0.19551026906543545</v>
      </c>
      <c r="E63" s="30"/>
      <c r="F63" s="15">
        <v>1702</v>
      </c>
      <c r="G63" s="31">
        <f t="shared" si="1"/>
        <v>332.75847794937113</v>
      </c>
      <c r="H63" s="31">
        <f t="shared" si="2"/>
        <v>5.8074169353860263</v>
      </c>
      <c r="I63" s="33">
        <f t="shared" si="3"/>
        <v>0.11001014693188438</v>
      </c>
    </row>
    <row r="64" spans="1:9" x14ac:dyDescent="0.35">
      <c r="A64">
        <v>1930</v>
      </c>
      <c r="B64">
        <v>948</v>
      </c>
      <c r="C64" s="15">
        <v>6495</v>
      </c>
      <c r="D64" s="29">
        <f t="shared" si="0"/>
        <v>0.14595842956120092</v>
      </c>
      <c r="E64" s="30"/>
      <c r="F64" s="15">
        <v>1704</v>
      </c>
      <c r="G64" s="31">
        <f t="shared" si="1"/>
        <v>248.71316397228637</v>
      </c>
      <c r="H64" s="31">
        <f t="shared" si="2"/>
        <v>5.5163002805395829</v>
      </c>
      <c r="I64" s="33">
        <f t="shared" si="3"/>
        <v>-0.29111665484644345</v>
      </c>
    </row>
    <row r="65" spans="1:9" x14ac:dyDescent="0.35">
      <c r="A65">
        <v>1931</v>
      </c>
      <c r="B65">
        <v>543</v>
      </c>
      <c r="C65" s="15">
        <v>3891</v>
      </c>
      <c r="D65" s="29">
        <f t="shared" si="0"/>
        <v>0.13955281418658441</v>
      </c>
      <c r="E65" s="30"/>
      <c r="F65" s="15">
        <v>1568</v>
      </c>
      <c r="G65" s="31">
        <f t="shared" si="1"/>
        <v>218.81881264456436</v>
      </c>
      <c r="H65" s="31">
        <f t="shared" si="2"/>
        <v>5.3882440478597351</v>
      </c>
      <c r="I65" s="33">
        <f t="shared" si="3"/>
        <v>-0.12805623267984778</v>
      </c>
    </row>
    <row r="66" spans="1:9" x14ac:dyDescent="0.35">
      <c r="A66">
        <v>1932</v>
      </c>
      <c r="B66">
        <v>284</v>
      </c>
      <c r="C66" s="15">
        <v>3004</v>
      </c>
      <c r="D66" s="29">
        <f t="shared" si="0"/>
        <v>9.4540612516644473E-2</v>
      </c>
      <c r="E66" s="30"/>
      <c r="F66" s="15">
        <v>1481</v>
      </c>
      <c r="G66" s="31">
        <f t="shared" si="1"/>
        <v>140.01464713715046</v>
      </c>
      <c r="H66" s="31">
        <f t="shared" si="2"/>
        <v>4.9417470395449792</v>
      </c>
      <c r="I66" s="33">
        <f t="shared" si="3"/>
        <v>-0.44649700831475592</v>
      </c>
    </row>
    <row r="67" spans="1:9" x14ac:dyDescent="0.35">
      <c r="A67">
        <v>1933</v>
      </c>
      <c r="B67">
        <v>233</v>
      </c>
      <c r="C67" s="15">
        <v>2491</v>
      </c>
      <c r="D67" s="29">
        <f t="shared" si="0"/>
        <v>9.3536732236049774E-2</v>
      </c>
      <c r="E67" s="30"/>
      <c r="F67" s="15">
        <v>1470</v>
      </c>
      <c r="G67" s="31">
        <f t="shared" si="1"/>
        <v>137.49899638699316</v>
      </c>
      <c r="H67" s="31">
        <f t="shared" si="2"/>
        <v>4.9236166180763021</v>
      </c>
      <c r="I67" s="33">
        <f t="shared" si="3"/>
        <v>-1.8130421468677049E-2</v>
      </c>
    </row>
    <row r="68" spans="1:9" x14ac:dyDescent="0.35">
      <c r="A68">
        <v>1934</v>
      </c>
      <c r="B68">
        <v>229</v>
      </c>
      <c r="C68" s="15">
        <v>2409</v>
      </c>
      <c r="D68" s="29">
        <f t="shared" si="0"/>
        <v>9.5060190950601905E-2</v>
      </c>
      <c r="E68" s="30"/>
      <c r="F68" s="15">
        <v>1465</v>
      </c>
      <c r="G68" s="31">
        <f t="shared" si="1"/>
        <v>139.26317974263179</v>
      </c>
      <c r="H68" s="31">
        <f t="shared" si="2"/>
        <v>4.9363655223905356</v>
      </c>
      <c r="I68" s="33">
        <f t="shared" si="3"/>
        <v>1.2748904314233478E-2</v>
      </c>
    </row>
    <row r="69" spans="1:9" x14ac:dyDescent="0.35">
      <c r="A69">
        <v>1935</v>
      </c>
      <c r="B69">
        <v>256</v>
      </c>
      <c r="C69" s="15">
        <v>2721</v>
      </c>
      <c r="D69" s="29">
        <f t="shared" ref="D69:D132" si="4">IFERROR(B69/C69, "NA")</f>
        <v>9.4083057699375236E-2</v>
      </c>
      <c r="E69" s="30"/>
      <c r="F69" s="15">
        <v>1478</v>
      </c>
      <c r="G69" s="31">
        <f t="shared" ref="G69:G132" si="5">IFERROR(F69*D69,"NA")</f>
        <v>139.0547592796766</v>
      </c>
      <c r="H69" s="31">
        <f t="shared" ref="H69:H132" si="6">IFERROR(LN(G69),"NA")</f>
        <v>4.9348678072044629</v>
      </c>
      <c r="I69" s="33">
        <f t="shared" si="3"/>
        <v>-1.4977151860726678E-3</v>
      </c>
    </row>
    <row r="70" spans="1:9" x14ac:dyDescent="0.35">
      <c r="A70">
        <v>1936</v>
      </c>
      <c r="B70">
        <v>301</v>
      </c>
      <c r="C70" s="15">
        <v>2668</v>
      </c>
      <c r="D70" s="29">
        <f t="shared" si="4"/>
        <v>0.11281859070464767</v>
      </c>
      <c r="E70" s="30"/>
      <c r="F70" s="15">
        <v>1543</v>
      </c>
      <c r="G70" s="31">
        <f t="shared" si="5"/>
        <v>174.07908545727136</v>
      </c>
      <c r="H70" s="31">
        <f t="shared" si="6"/>
        <v>5.1595097100765219</v>
      </c>
      <c r="I70" s="33">
        <f t="shared" ref="I70:I133" si="7">IFERROR(H70-H69,"NA")</f>
        <v>0.22464190287205898</v>
      </c>
    </row>
    <row r="71" spans="1:9" x14ac:dyDescent="0.35">
      <c r="A71">
        <v>1937</v>
      </c>
      <c r="B71">
        <v>475</v>
      </c>
      <c r="C71" s="15">
        <v>3221</v>
      </c>
      <c r="D71" s="29">
        <f t="shared" si="4"/>
        <v>0.14746972989754734</v>
      </c>
      <c r="E71" s="30"/>
      <c r="F71" s="15">
        <v>1694</v>
      </c>
      <c r="G71" s="31">
        <f t="shared" si="5"/>
        <v>249.81372244644518</v>
      </c>
      <c r="H71" s="31">
        <f t="shared" si="6"/>
        <v>5.5207155299154422</v>
      </c>
      <c r="I71" s="33">
        <f t="shared" si="7"/>
        <v>0.36120581983892031</v>
      </c>
    </row>
    <row r="72" spans="1:9" x14ac:dyDescent="0.35">
      <c r="A72">
        <v>1938</v>
      </c>
      <c r="B72">
        <v>533</v>
      </c>
      <c r="C72" s="15">
        <v>3334</v>
      </c>
      <c r="D72" s="29">
        <f t="shared" si="4"/>
        <v>0.15986802639472106</v>
      </c>
      <c r="E72" s="30"/>
      <c r="F72" s="15">
        <v>1655</v>
      </c>
      <c r="G72" s="31">
        <f t="shared" si="5"/>
        <v>264.58158368326337</v>
      </c>
      <c r="H72" s="31">
        <f t="shared" si="6"/>
        <v>5.5781496486662689</v>
      </c>
      <c r="I72" s="33">
        <f t="shared" si="7"/>
        <v>5.7434118750826713E-2</v>
      </c>
    </row>
    <row r="73" spans="1:9" x14ac:dyDescent="0.35">
      <c r="A73">
        <v>1939</v>
      </c>
      <c r="B73">
        <v>531</v>
      </c>
      <c r="C73" s="15">
        <v>3324</v>
      </c>
      <c r="D73" s="29">
        <f t="shared" si="4"/>
        <v>0.15974729241877256</v>
      </c>
      <c r="E73" s="30"/>
      <c r="F73" s="15">
        <v>1639</v>
      </c>
      <c r="G73" s="31">
        <f t="shared" si="5"/>
        <v>261.82581227436822</v>
      </c>
      <c r="H73" s="31">
        <f t="shared" si="6"/>
        <v>5.5676794440104294</v>
      </c>
      <c r="I73" s="33">
        <f t="shared" si="7"/>
        <v>-1.0470204655839588E-2</v>
      </c>
    </row>
    <row r="74" spans="1:9" x14ac:dyDescent="0.35">
      <c r="A74">
        <v>1940</v>
      </c>
      <c r="B74">
        <v>640</v>
      </c>
      <c r="C74" s="15">
        <v>4076</v>
      </c>
      <c r="D74" s="29">
        <f t="shared" si="4"/>
        <v>0.15701668302257116</v>
      </c>
      <c r="E74" s="30"/>
      <c r="F74" s="15">
        <v>1766</v>
      </c>
      <c r="G74" s="31">
        <f t="shared" si="5"/>
        <v>277.29146221786067</v>
      </c>
      <c r="H74" s="31">
        <f t="shared" si="6"/>
        <v>5.6250691631750076</v>
      </c>
      <c r="I74" s="33">
        <f t="shared" si="7"/>
        <v>5.7389719164578246E-2</v>
      </c>
    </row>
    <row r="75" spans="1:9" x14ac:dyDescent="0.35">
      <c r="A75">
        <v>1941</v>
      </c>
      <c r="B75">
        <v>604</v>
      </c>
      <c r="C75" s="15">
        <v>4450</v>
      </c>
      <c r="D75" s="29">
        <f t="shared" si="4"/>
        <v>0.13573033707865167</v>
      </c>
      <c r="E75" s="30"/>
      <c r="F75" s="15">
        <v>1808</v>
      </c>
      <c r="G75" s="31">
        <f t="shared" si="5"/>
        <v>245.40044943820223</v>
      </c>
      <c r="H75" s="31">
        <f t="shared" si="6"/>
        <v>5.5028913637266506</v>
      </c>
      <c r="I75" s="33">
        <f t="shared" si="7"/>
        <v>-0.12217779944835705</v>
      </c>
    </row>
    <row r="76" spans="1:9" x14ac:dyDescent="0.35">
      <c r="A76">
        <v>1942</v>
      </c>
      <c r="B76" s="34"/>
      <c r="C76" s="6"/>
      <c r="D76" s="29" t="str">
        <f t="shared" si="4"/>
        <v>NA</v>
      </c>
      <c r="E76" s="30"/>
      <c r="F76" s="35"/>
      <c r="G76" s="31" t="str">
        <f t="shared" si="5"/>
        <v>NA</v>
      </c>
      <c r="H76" s="31" t="str">
        <f t="shared" si="6"/>
        <v>NA</v>
      </c>
      <c r="I76" s="33" t="str">
        <f t="shared" si="7"/>
        <v>NA</v>
      </c>
    </row>
    <row r="77" spans="1:9" x14ac:dyDescent="0.35">
      <c r="A77">
        <v>1943</v>
      </c>
      <c r="B77" s="34"/>
      <c r="C77" s="6"/>
      <c r="D77" s="29" t="str">
        <f t="shared" si="4"/>
        <v>NA</v>
      </c>
      <c r="E77" s="30"/>
      <c r="F77" s="35"/>
      <c r="G77" s="31" t="str">
        <f t="shared" si="5"/>
        <v>NA</v>
      </c>
      <c r="H77" s="31" t="str">
        <f t="shared" si="6"/>
        <v>NA</v>
      </c>
      <c r="I77" s="33" t="str">
        <f t="shared" si="7"/>
        <v>NA</v>
      </c>
    </row>
    <row r="78" spans="1:9" x14ac:dyDescent="0.35">
      <c r="A78">
        <v>1944</v>
      </c>
      <c r="B78" s="34"/>
      <c r="C78" s="6"/>
      <c r="D78" s="29" t="str">
        <f t="shared" si="4"/>
        <v>NA</v>
      </c>
      <c r="E78" s="30"/>
      <c r="F78" s="35"/>
      <c r="G78" s="31" t="str">
        <f t="shared" si="5"/>
        <v>NA</v>
      </c>
      <c r="H78" s="31" t="str">
        <f t="shared" si="6"/>
        <v>NA</v>
      </c>
      <c r="I78" s="33" t="str">
        <f t="shared" si="7"/>
        <v>NA</v>
      </c>
    </row>
    <row r="79" spans="1:9" x14ac:dyDescent="0.35">
      <c r="A79">
        <v>1945</v>
      </c>
      <c r="B79" s="34"/>
      <c r="C79" s="6"/>
      <c r="D79" s="29" t="str">
        <f t="shared" si="4"/>
        <v>NA</v>
      </c>
      <c r="E79" s="30"/>
      <c r="F79" s="35"/>
      <c r="G79" s="31" t="str">
        <f t="shared" si="5"/>
        <v>NA</v>
      </c>
      <c r="H79" s="31" t="str">
        <f t="shared" si="6"/>
        <v>NA</v>
      </c>
      <c r="I79" s="33" t="str">
        <f t="shared" si="7"/>
        <v>NA</v>
      </c>
    </row>
    <row r="80" spans="1:9" x14ac:dyDescent="0.35">
      <c r="A80">
        <v>1946</v>
      </c>
      <c r="B80" s="34"/>
      <c r="C80" s="6"/>
      <c r="D80" s="29" t="str">
        <f t="shared" si="4"/>
        <v>NA</v>
      </c>
      <c r="E80" s="30"/>
      <c r="F80" s="35"/>
      <c r="G80" s="31" t="str">
        <f t="shared" si="5"/>
        <v>NA</v>
      </c>
      <c r="H80" s="31" t="str">
        <f t="shared" si="6"/>
        <v>NA</v>
      </c>
      <c r="I80" s="33" t="str">
        <f t="shared" si="7"/>
        <v>NA</v>
      </c>
    </row>
    <row r="81" spans="1:9" x14ac:dyDescent="0.35">
      <c r="A81">
        <v>1947</v>
      </c>
      <c r="B81" s="34"/>
      <c r="C81" s="6"/>
      <c r="D81" s="29" t="str">
        <f t="shared" si="4"/>
        <v>NA</v>
      </c>
      <c r="E81" s="30"/>
      <c r="F81" s="35"/>
      <c r="G81" s="31" t="str">
        <f t="shared" si="5"/>
        <v>NA</v>
      </c>
      <c r="H81" s="31" t="str">
        <f t="shared" si="6"/>
        <v>NA</v>
      </c>
      <c r="I81" s="33" t="str">
        <f t="shared" si="7"/>
        <v>NA</v>
      </c>
    </row>
    <row r="82" spans="1:9" x14ac:dyDescent="0.35">
      <c r="A82">
        <v>1948</v>
      </c>
      <c r="B82">
        <v>791</v>
      </c>
      <c r="C82" s="23">
        <v>39463</v>
      </c>
      <c r="D82" s="29">
        <f t="shared" si="4"/>
        <v>2.004409193421686E-2</v>
      </c>
      <c r="E82" s="30"/>
      <c r="F82" s="35"/>
      <c r="G82" s="31">
        <f t="shared" si="5"/>
        <v>0</v>
      </c>
      <c r="H82" s="31" t="str">
        <f t="shared" si="6"/>
        <v>NA</v>
      </c>
      <c r="I82" s="33" t="str">
        <f t="shared" si="7"/>
        <v>NA</v>
      </c>
    </row>
    <row r="83" spans="1:9" x14ac:dyDescent="0.35">
      <c r="A83">
        <v>1949</v>
      </c>
      <c r="B83" s="23">
        <v>1526</v>
      </c>
      <c r="C83" s="23">
        <v>37794</v>
      </c>
      <c r="D83" s="29">
        <f t="shared" si="4"/>
        <v>4.0376779382970844E-2</v>
      </c>
      <c r="E83" s="30"/>
      <c r="F83" s="31">
        <v>1159</v>
      </c>
      <c r="G83" s="31">
        <f t="shared" si="5"/>
        <v>46.796687304863205</v>
      </c>
      <c r="H83" s="31">
        <f t="shared" si="6"/>
        <v>3.8458124163341698</v>
      </c>
      <c r="I83" s="33" t="str">
        <f t="shared" si="7"/>
        <v>NA</v>
      </c>
    </row>
    <row r="84" spans="1:9" x14ac:dyDescent="0.35">
      <c r="A84">
        <v>1950</v>
      </c>
      <c r="B84" s="23">
        <v>1561</v>
      </c>
      <c r="C84" s="23">
        <v>37824</v>
      </c>
      <c r="D84" s="29">
        <f t="shared" si="4"/>
        <v>4.1270093062605755E-2</v>
      </c>
      <c r="E84" s="30"/>
      <c r="F84" s="31">
        <v>1280</v>
      </c>
      <c r="G84" s="31">
        <f t="shared" si="5"/>
        <v>52.825719120135368</v>
      </c>
      <c r="H84" s="31">
        <f t="shared" si="6"/>
        <v>3.9669981766633251</v>
      </c>
      <c r="I84" s="33">
        <f t="shared" si="7"/>
        <v>0.12118576032915529</v>
      </c>
    </row>
    <row r="85" spans="1:9" x14ac:dyDescent="0.35">
      <c r="A85">
        <v>1951</v>
      </c>
      <c r="B85" s="23">
        <v>2298</v>
      </c>
      <c r="C85" s="23">
        <v>74269</v>
      </c>
      <c r="D85" s="29">
        <f t="shared" si="4"/>
        <v>3.094157723949427E-2</v>
      </c>
      <c r="E85" s="30"/>
      <c r="F85" s="31">
        <v>1356</v>
      </c>
      <c r="G85" s="31">
        <f t="shared" si="5"/>
        <v>41.956778736754231</v>
      </c>
      <c r="H85" s="31">
        <f t="shared" si="6"/>
        <v>3.7366400107230424</v>
      </c>
      <c r="I85" s="33">
        <f t="shared" si="7"/>
        <v>-0.23035816594028269</v>
      </c>
    </row>
    <row r="86" spans="1:9" x14ac:dyDescent="0.35">
      <c r="A86">
        <v>1952</v>
      </c>
      <c r="B86" s="23">
        <v>10158</v>
      </c>
      <c r="C86" s="23">
        <v>98755</v>
      </c>
      <c r="D86" s="29">
        <f t="shared" si="4"/>
        <v>0.10286061465242266</v>
      </c>
      <c r="E86" s="30"/>
      <c r="F86" s="31">
        <v>1401</v>
      </c>
      <c r="G86" s="31">
        <f t="shared" si="5"/>
        <v>144.10772112804415</v>
      </c>
      <c r="H86" s="31">
        <f t="shared" si="6"/>
        <v>4.9705610833052392</v>
      </c>
      <c r="I86" s="33">
        <f t="shared" si="7"/>
        <v>1.2339210725821967</v>
      </c>
    </row>
    <row r="87" spans="1:9" x14ac:dyDescent="0.35">
      <c r="A87">
        <v>1953</v>
      </c>
      <c r="B87" s="23">
        <v>8455</v>
      </c>
      <c r="C87" s="23">
        <v>87964</v>
      </c>
      <c r="D87" s="29">
        <f t="shared" si="4"/>
        <v>9.6118866809149203E-2</v>
      </c>
      <c r="E87" s="30"/>
      <c r="F87" s="31">
        <v>1451</v>
      </c>
      <c r="G87" s="31">
        <f t="shared" si="5"/>
        <v>139.46847574007549</v>
      </c>
      <c r="H87" s="31">
        <f t="shared" si="6"/>
        <v>4.9378385953661299</v>
      </c>
      <c r="I87" s="33">
        <f t="shared" si="7"/>
        <v>-3.2722487939109257E-2</v>
      </c>
    </row>
    <row r="88" spans="1:9" x14ac:dyDescent="0.35">
      <c r="A88">
        <v>1954</v>
      </c>
      <c r="B88" s="23">
        <v>8956</v>
      </c>
      <c r="C88" s="23">
        <v>89251</v>
      </c>
      <c r="D88" s="29">
        <f t="shared" si="4"/>
        <v>0.10034621460823968</v>
      </c>
      <c r="E88" s="30"/>
      <c r="F88" s="31">
        <v>1517</v>
      </c>
      <c r="G88" s="31">
        <f t="shared" si="5"/>
        <v>152.2252075606996</v>
      </c>
      <c r="H88" s="31">
        <f t="shared" si="6"/>
        <v>5.0253610530062689</v>
      </c>
      <c r="I88" s="33">
        <f t="shared" si="7"/>
        <v>8.7522457640138995E-2</v>
      </c>
    </row>
    <row r="89" spans="1:9" x14ac:dyDescent="0.35">
      <c r="A89">
        <v>1955</v>
      </c>
      <c r="B89" s="23">
        <v>10001</v>
      </c>
      <c r="C89" s="23">
        <v>112264</v>
      </c>
      <c r="D89" s="29">
        <f t="shared" si="4"/>
        <v>8.9084657592816932E-2</v>
      </c>
      <c r="E89" s="30"/>
      <c r="F89" s="31">
        <v>1537</v>
      </c>
      <c r="G89" s="31">
        <f t="shared" si="5"/>
        <v>136.92311872015964</v>
      </c>
      <c r="H89" s="31">
        <f t="shared" si="6"/>
        <v>4.9194195910841403</v>
      </c>
      <c r="I89" s="33">
        <f t="shared" si="7"/>
        <v>-0.10594146192212861</v>
      </c>
    </row>
    <row r="90" spans="1:9" x14ac:dyDescent="0.35">
      <c r="A90">
        <v>1956</v>
      </c>
      <c r="B90" s="23">
        <v>12109</v>
      </c>
      <c r="C90" s="23">
        <v>153023</v>
      </c>
      <c r="D90" s="29">
        <f t="shared" si="4"/>
        <v>7.9131895205295941E-2</v>
      </c>
      <c r="E90" s="30"/>
      <c r="F90" s="31">
        <v>1533</v>
      </c>
      <c r="G90" s="31">
        <f t="shared" si="5"/>
        <v>121.30919534971868</v>
      </c>
      <c r="H90" s="31">
        <f t="shared" si="6"/>
        <v>4.7983426197521633</v>
      </c>
      <c r="I90" s="33">
        <f t="shared" si="7"/>
        <v>-0.12107697133197703</v>
      </c>
    </row>
    <row r="91" spans="1:9" x14ac:dyDescent="0.35">
      <c r="A91">
        <v>1957</v>
      </c>
      <c r="B91" s="23">
        <v>11148</v>
      </c>
      <c r="C91" s="23">
        <v>154016</v>
      </c>
      <c r="D91" s="29">
        <f t="shared" si="4"/>
        <v>7.238209017244962E-2</v>
      </c>
      <c r="E91" s="30"/>
      <c r="F91" s="31">
        <v>1613</v>
      </c>
      <c r="G91" s="31">
        <f t="shared" si="5"/>
        <v>116.75231144816124</v>
      </c>
      <c r="H91" s="31">
        <f t="shared" si="6"/>
        <v>4.7600546946242117</v>
      </c>
      <c r="I91" s="33">
        <f t="shared" si="7"/>
        <v>-3.8287925127951539E-2</v>
      </c>
    </row>
    <row r="92" spans="1:9" x14ac:dyDescent="0.35">
      <c r="A92">
        <v>1958</v>
      </c>
      <c r="B92" s="23">
        <v>8906</v>
      </c>
      <c r="C92" s="23">
        <v>251607</v>
      </c>
      <c r="D92" s="29">
        <f t="shared" si="4"/>
        <v>3.5396471481318088E-2</v>
      </c>
      <c r="E92" s="30"/>
      <c r="F92" s="31">
        <v>1530</v>
      </c>
      <c r="G92" s="31">
        <f t="shared" si="5"/>
        <v>54.156601366416673</v>
      </c>
      <c r="H92" s="31">
        <f t="shared" si="6"/>
        <v>3.9918798749071427</v>
      </c>
      <c r="I92" s="33">
        <f t="shared" si="7"/>
        <v>-0.76817481971706902</v>
      </c>
    </row>
    <row r="93" spans="1:9" x14ac:dyDescent="0.35">
      <c r="A93">
        <v>1959</v>
      </c>
      <c r="B93" s="23">
        <v>11519</v>
      </c>
      <c r="C93" s="23">
        <v>274406</v>
      </c>
      <c r="D93" s="29">
        <f t="shared" si="4"/>
        <v>4.1977945088664245E-2</v>
      </c>
      <c r="E93" s="30"/>
      <c r="F93" s="31">
        <v>1570</v>
      </c>
      <c r="G93" s="31">
        <f t="shared" si="5"/>
        <v>65.905373789202869</v>
      </c>
      <c r="H93" s="31">
        <f t="shared" si="6"/>
        <v>4.188219982784835</v>
      </c>
      <c r="I93" s="33">
        <f t="shared" si="7"/>
        <v>0.19634010787769229</v>
      </c>
    </row>
    <row r="94" spans="1:9" x14ac:dyDescent="0.35">
      <c r="A94">
        <v>1960</v>
      </c>
      <c r="B94" s="23">
        <v>34808</v>
      </c>
      <c r="C94" s="23">
        <v>377612</v>
      </c>
      <c r="D94" s="29">
        <f t="shared" si="4"/>
        <v>9.2179273963751154E-2</v>
      </c>
      <c r="E94" s="36">
        <v>7.8677601230138394E-2</v>
      </c>
      <c r="F94" s="31">
        <v>1613</v>
      </c>
      <c r="G94" s="31">
        <f t="shared" si="5"/>
        <v>148.68516890353061</v>
      </c>
      <c r="H94" s="31">
        <f t="shared" si="6"/>
        <v>5.0018311101161883</v>
      </c>
      <c r="I94" s="33">
        <f t="shared" si="7"/>
        <v>0.81361112733135332</v>
      </c>
    </row>
    <row r="95" spans="1:9" x14ac:dyDescent="0.35">
      <c r="A95">
        <v>1961</v>
      </c>
      <c r="B95" s="23">
        <v>50375</v>
      </c>
      <c r="C95" s="23">
        <v>596081</v>
      </c>
      <c r="D95" s="29">
        <f t="shared" si="4"/>
        <v>8.4510326616684645E-2</v>
      </c>
      <c r="E95" s="36">
        <v>0.10233992767496276</v>
      </c>
      <c r="F95" s="31">
        <v>1690</v>
      </c>
      <c r="G95" s="31">
        <f t="shared" si="5"/>
        <v>142.82245198219704</v>
      </c>
      <c r="H95" s="31">
        <f t="shared" si="6"/>
        <v>4.9616022643127371</v>
      </c>
      <c r="I95" s="33">
        <f t="shared" si="7"/>
        <v>-4.0228845803451208E-2</v>
      </c>
    </row>
    <row r="96" spans="1:9" x14ac:dyDescent="0.35">
      <c r="A96">
        <v>1962</v>
      </c>
      <c r="B96" s="23">
        <v>73363</v>
      </c>
      <c r="C96" s="23">
        <v>1883610</v>
      </c>
      <c r="D96" s="29">
        <f t="shared" si="4"/>
        <v>3.8948083732832171E-2</v>
      </c>
      <c r="E96" s="36">
        <v>5.6025765860235187E-2</v>
      </c>
      <c r="F96" s="31">
        <v>1653</v>
      </c>
      <c r="G96" s="31">
        <f t="shared" si="5"/>
        <v>64.381182410371579</v>
      </c>
      <c r="H96" s="31">
        <f t="shared" si="6"/>
        <v>4.1648213918152655</v>
      </c>
      <c r="I96" s="33">
        <f t="shared" si="7"/>
        <v>-0.79678087249747165</v>
      </c>
    </row>
    <row r="97" spans="1:9" x14ac:dyDescent="0.35">
      <c r="A97">
        <v>1963</v>
      </c>
      <c r="B97" s="23">
        <v>220985</v>
      </c>
      <c r="C97" s="23">
        <v>3687246</v>
      </c>
      <c r="D97" s="29">
        <f t="shared" si="4"/>
        <v>5.9932263808815577E-2</v>
      </c>
      <c r="E97" s="36">
        <v>8.1962104213413114E-2</v>
      </c>
      <c r="F97" s="31">
        <v>1557</v>
      </c>
      <c r="G97" s="31">
        <f t="shared" si="5"/>
        <v>93.314534750325848</v>
      </c>
      <c r="H97" s="31">
        <f t="shared" si="6"/>
        <v>4.5359758808253732</v>
      </c>
      <c r="I97" s="33">
        <f t="shared" si="7"/>
        <v>0.37115448901010772</v>
      </c>
    </row>
    <row r="98" spans="1:9" x14ac:dyDescent="0.35">
      <c r="A98">
        <v>1964</v>
      </c>
      <c r="B98" s="23">
        <v>692558</v>
      </c>
      <c r="C98" s="23">
        <v>10001881</v>
      </c>
      <c r="D98" s="29">
        <f t="shared" si="4"/>
        <v>6.9242775433940876E-2</v>
      </c>
      <c r="E98" s="36">
        <v>0.12083829817060349</v>
      </c>
      <c r="F98" s="31">
        <v>1583</v>
      </c>
      <c r="G98" s="31">
        <f t="shared" si="5"/>
        <v>109.6113135119284</v>
      </c>
      <c r="H98" s="31">
        <f t="shared" si="6"/>
        <v>4.6969405946603322</v>
      </c>
      <c r="I98" s="33">
        <f t="shared" si="7"/>
        <v>0.16096471383495903</v>
      </c>
    </row>
    <row r="99" spans="1:9" x14ac:dyDescent="0.35">
      <c r="A99">
        <v>1965</v>
      </c>
      <c r="B99" s="23">
        <v>1174353</v>
      </c>
      <c r="C99" s="15">
        <v>28342452</v>
      </c>
      <c r="D99" s="29">
        <f t="shared" si="4"/>
        <v>4.1434417883110468E-2</v>
      </c>
      <c r="E99" s="36">
        <v>6.692113032475748E-2</v>
      </c>
      <c r="F99" s="31">
        <v>1567</v>
      </c>
      <c r="G99" s="31">
        <f t="shared" si="5"/>
        <v>64.927732822834102</v>
      </c>
      <c r="H99" s="31">
        <f t="shared" si="6"/>
        <v>4.1732748486588731</v>
      </c>
      <c r="I99" s="33">
        <f t="shared" si="7"/>
        <v>-0.5236657460014591</v>
      </c>
    </row>
    <row r="100" spans="1:9" x14ac:dyDescent="0.35">
      <c r="A100">
        <v>1966</v>
      </c>
      <c r="B100" s="23">
        <v>36818</v>
      </c>
      <c r="C100" s="23">
        <v>373371</v>
      </c>
      <c r="D100" s="29">
        <f t="shared" si="4"/>
        <v>9.860969384338901E-2</v>
      </c>
      <c r="E100" s="36">
        <v>4.5267489711934158E-2</v>
      </c>
      <c r="F100" s="31">
        <v>1535</v>
      </c>
      <c r="G100" s="31">
        <f t="shared" si="5"/>
        <v>151.36588004960214</v>
      </c>
      <c r="H100" s="31">
        <f t="shared" si="6"/>
        <v>5.0196999526568362</v>
      </c>
      <c r="I100" s="33">
        <f t="shared" si="7"/>
        <v>0.84642510399796311</v>
      </c>
    </row>
    <row r="101" spans="1:9" x14ac:dyDescent="0.35">
      <c r="A101">
        <v>1967</v>
      </c>
      <c r="B101" s="23">
        <v>103808</v>
      </c>
      <c r="C101" s="23">
        <v>942131</v>
      </c>
      <c r="D101" s="29">
        <f t="shared" si="4"/>
        <v>0.11018425250840913</v>
      </c>
      <c r="E101" s="36">
        <v>8.0089643783911313E-2</v>
      </c>
      <c r="F101" s="31">
        <v>1470</v>
      </c>
      <c r="G101" s="31">
        <f t="shared" si="5"/>
        <v>161.97085118736143</v>
      </c>
      <c r="H101" s="31">
        <f t="shared" si="6"/>
        <v>5.0874163881006567</v>
      </c>
      <c r="I101" s="33">
        <f t="shared" si="7"/>
        <v>6.7716435443820444E-2</v>
      </c>
    </row>
    <row r="102" spans="1:9" x14ac:dyDescent="0.35">
      <c r="A102">
        <v>1968</v>
      </c>
      <c r="B102" s="23">
        <v>325351</v>
      </c>
      <c r="C102" s="23">
        <v>2768550</v>
      </c>
      <c r="D102" s="29">
        <f t="shared" si="4"/>
        <v>0.11751675064564483</v>
      </c>
      <c r="E102" s="36">
        <v>8.8043115371774713E-2</v>
      </c>
      <c r="F102" s="31">
        <v>1580</v>
      </c>
      <c r="G102" s="31">
        <f t="shared" si="5"/>
        <v>185.67646602011882</v>
      </c>
      <c r="H102" s="31">
        <f t="shared" si="6"/>
        <v>5.2240057291489039</v>
      </c>
      <c r="I102" s="33">
        <f t="shared" si="7"/>
        <v>0.13658934104824727</v>
      </c>
    </row>
    <row r="103" spans="1:9" x14ac:dyDescent="0.35">
      <c r="A103">
        <v>1969</v>
      </c>
      <c r="B103" s="23">
        <v>393711</v>
      </c>
      <c r="C103" s="23">
        <v>2787776</v>
      </c>
      <c r="D103" s="29">
        <f t="shared" si="4"/>
        <v>0.14122763091439197</v>
      </c>
      <c r="E103" s="36">
        <v>0.1166298749080206</v>
      </c>
      <c r="F103" s="31">
        <v>1739</v>
      </c>
      <c r="G103" s="31">
        <f t="shared" si="5"/>
        <v>245.59485016012763</v>
      </c>
      <c r="H103" s="31">
        <f t="shared" si="6"/>
        <v>5.5036832276497583</v>
      </c>
      <c r="I103" s="33">
        <f t="shared" si="7"/>
        <v>0.27967749850085433</v>
      </c>
    </row>
    <row r="104" spans="1:9" x14ac:dyDescent="0.35">
      <c r="A104">
        <v>1970</v>
      </c>
      <c r="B104" s="23">
        <v>656946</v>
      </c>
      <c r="C104" s="23">
        <v>3509355</v>
      </c>
      <c r="D104" s="29">
        <f t="shared" si="4"/>
        <v>0.18719850228888216</v>
      </c>
      <c r="E104" s="36">
        <v>0.13622754491017963</v>
      </c>
      <c r="F104" s="31">
        <v>1882</v>
      </c>
      <c r="G104" s="31">
        <f t="shared" si="5"/>
        <v>352.30758130767623</v>
      </c>
      <c r="H104" s="31">
        <f t="shared" si="6"/>
        <v>5.8645046045810965</v>
      </c>
      <c r="I104" s="33">
        <f t="shared" si="7"/>
        <v>0.3608213769313382</v>
      </c>
    </row>
    <row r="105" spans="1:9" x14ac:dyDescent="0.35">
      <c r="A105">
        <v>1971</v>
      </c>
      <c r="B105" s="23">
        <v>937361</v>
      </c>
      <c r="C105" s="23">
        <v>4219887</v>
      </c>
      <c r="D105" s="29">
        <f t="shared" si="4"/>
        <v>0.22212940773058615</v>
      </c>
      <c r="E105" s="36">
        <v>0.15795206971677561</v>
      </c>
      <c r="F105" s="31">
        <v>1946</v>
      </c>
      <c r="G105" s="31">
        <f t="shared" si="5"/>
        <v>432.26382744372063</v>
      </c>
      <c r="H105" s="31">
        <f t="shared" si="6"/>
        <v>6.0690361135109052</v>
      </c>
      <c r="I105" s="33">
        <f t="shared" si="7"/>
        <v>0.20453150892980876</v>
      </c>
    </row>
    <row r="106" spans="1:9" x14ac:dyDescent="0.35">
      <c r="A106">
        <v>1972</v>
      </c>
      <c r="B106" s="23">
        <v>1282220</v>
      </c>
      <c r="C106" s="23">
        <v>5643896</v>
      </c>
      <c r="D106" s="29">
        <f t="shared" si="4"/>
        <v>0.22718703533870929</v>
      </c>
      <c r="E106" s="36">
        <v>0.18777388255915864</v>
      </c>
      <c r="F106" s="31">
        <v>2117</v>
      </c>
      <c r="G106" s="31">
        <f t="shared" si="5"/>
        <v>480.95495381204756</v>
      </c>
      <c r="H106" s="31">
        <f t="shared" si="6"/>
        <v>6.175773614601817</v>
      </c>
      <c r="I106" s="33">
        <f t="shared" si="7"/>
        <v>0.10673750109091173</v>
      </c>
    </row>
    <row r="107" spans="1:9" x14ac:dyDescent="0.35">
      <c r="A107">
        <v>1973</v>
      </c>
      <c r="B107" s="23">
        <v>1665018</v>
      </c>
      <c r="C107" s="23">
        <v>7641271</v>
      </c>
      <c r="D107" s="29">
        <f t="shared" si="4"/>
        <v>0.21789804340141844</v>
      </c>
      <c r="E107" s="36">
        <v>0.1788728640388545</v>
      </c>
      <c r="F107" s="31">
        <v>2375</v>
      </c>
      <c r="G107" s="31">
        <f t="shared" si="5"/>
        <v>517.50785307836884</v>
      </c>
      <c r="H107" s="31">
        <f t="shared" si="6"/>
        <v>6.249024700055049</v>
      </c>
      <c r="I107" s="33">
        <f t="shared" si="7"/>
        <v>7.3251085453232001E-2</v>
      </c>
    </row>
    <row r="108" spans="1:9" x14ac:dyDescent="0.35">
      <c r="A108">
        <v>1974</v>
      </c>
      <c r="B108" s="23">
        <v>2181048</v>
      </c>
      <c r="C108" s="23">
        <v>10620406</v>
      </c>
      <c r="D108" s="29">
        <f t="shared" si="4"/>
        <v>0.20536390040079447</v>
      </c>
      <c r="E108" s="36">
        <v>0.16781845349271574</v>
      </c>
      <c r="F108" s="31">
        <v>2439</v>
      </c>
      <c r="G108" s="31">
        <f t="shared" si="5"/>
        <v>500.88255307753769</v>
      </c>
      <c r="H108" s="31">
        <f t="shared" si="6"/>
        <v>6.2163716486080958</v>
      </c>
      <c r="I108" s="33">
        <f t="shared" si="7"/>
        <v>-3.2653051446953185E-2</v>
      </c>
    </row>
    <row r="109" spans="1:9" x14ac:dyDescent="0.35">
      <c r="A109">
        <v>1975</v>
      </c>
      <c r="B109" s="23">
        <v>2842744</v>
      </c>
      <c r="C109" s="23">
        <v>13414212</v>
      </c>
      <c r="D109" s="29">
        <f t="shared" si="4"/>
        <v>0.21192031257594557</v>
      </c>
      <c r="E109" s="36">
        <v>0.20341704567925645</v>
      </c>
      <c r="F109" s="31">
        <v>2386</v>
      </c>
      <c r="G109" s="31">
        <f t="shared" si="5"/>
        <v>505.64186580620611</v>
      </c>
      <c r="H109" s="31">
        <f t="shared" si="6"/>
        <v>6.2258286436098818</v>
      </c>
      <c r="I109" s="33">
        <f t="shared" si="7"/>
        <v>9.4569950017859838E-3</v>
      </c>
    </row>
    <row r="110" spans="1:9" x14ac:dyDescent="0.35">
      <c r="A110">
        <v>1976</v>
      </c>
      <c r="B110" s="23">
        <v>3668741</v>
      </c>
      <c r="C110" s="23">
        <v>16763286</v>
      </c>
      <c r="D110" s="29">
        <f t="shared" si="4"/>
        <v>0.21885571838361523</v>
      </c>
      <c r="E110" s="36">
        <v>0.20721291548940626</v>
      </c>
      <c r="F110" s="31">
        <v>2536</v>
      </c>
      <c r="G110" s="31">
        <f t="shared" si="5"/>
        <v>555.01810182084819</v>
      </c>
      <c r="H110" s="31">
        <f t="shared" si="6"/>
        <v>6.3190007291079677</v>
      </c>
      <c r="I110" s="33">
        <f t="shared" si="7"/>
        <v>9.3172085498085977E-2</v>
      </c>
    </row>
    <row r="111" spans="1:9" x14ac:dyDescent="0.35">
      <c r="A111">
        <v>1977</v>
      </c>
      <c r="B111" s="23">
        <v>4630989</v>
      </c>
      <c r="C111" s="23">
        <v>21442046</v>
      </c>
      <c r="D111" s="29">
        <f t="shared" si="4"/>
        <v>0.21597701077593062</v>
      </c>
      <c r="E111" s="36">
        <v>0.20127612344626974</v>
      </c>
      <c r="F111" s="31">
        <v>2670</v>
      </c>
      <c r="G111" s="31">
        <f t="shared" si="5"/>
        <v>576.65861877173472</v>
      </c>
      <c r="H111" s="31">
        <f t="shared" si="6"/>
        <v>6.3572504428391658</v>
      </c>
      <c r="I111" s="33">
        <f t="shared" si="7"/>
        <v>3.8249713731198121E-2</v>
      </c>
    </row>
    <row r="112" spans="1:9" x14ac:dyDescent="0.35">
      <c r="A112">
        <v>1978</v>
      </c>
      <c r="B112" s="23">
        <v>6016984</v>
      </c>
      <c r="C112" s="23">
        <v>26330892</v>
      </c>
      <c r="D112" s="29">
        <f t="shared" si="4"/>
        <v>0.22851424858679303</v>
      </c>
      <c r="E112" s="36">
        <v>0.20534159852281719</v>
      </c>
      <c r="F112" s="31">
        <v>2727</v>
      </c>
      <c r="G112" s="31">
        <f t="shared" si="5"/>
        <v>623.15835589618462</v>
      </c>
      <c r="H112" s="31">
        <f t="shared" si="6"/>
        <v>6.4348006693073891</v>
      </c>
      <c r="I112" s="33">
        <f t="shared" si="7"/>
        <v>7.7550226468223293E-2</v>
      </c>
    </row>
    <row r="113" spans="1:9" x14ac:dyDescent="0.35">
      <c r="A113">
        <v>1979</v>
      </c>
      <c r="B113" s="23">
        <v>7642785</v>
      </c>
      <c r="C113" s="23">
        <v>35729127</v>
      </c>
      <c r="D113" s="29">
        <f t="shared" si="4"/>
        <v>0.21390908879469683</v>
      </c>
      <c r="E113" s="36">
        <v>0.20934320882799282</v>
      </c>
      <c r="F113" s="31">
        <v>2810</v>
      </c>
      <c r="G113" s="31">
        <f t="shared" si="5"/>
        <v>601.08453951309809</v>
      </c>
      <c r="H113" s="31">
        <f t="shared" si="6"/>
        <v>6.3987355893901015</v>
      </c>
      <c r="I113" s="33">
        <f t="shared" si="7"/>
        <v>-3.606507991728769E-2</v>
      </c>
    </row>
    <row r="114" spans="1:9" x14ac:dyDescent="0.35">
      <c r="A114">
        <v>1980</v>
      </c>
      <c r="B114" s="23">
        <v>10549745</v>
      </c>
      <c r="C114" s="23">
        <v>46505194</v>
      </c>
      <c r="D114" s="29">
        <f t="shared" si="4"/>
        <v>0.22685089755780827</v>
      </c>
      <c r="E114" s="36">
        <v>0.20871501594210234</v>
      </c>
      <c r="F114" s="31">
        <v>2981</v>
      </c>
      <c r="G114" s="31">
        <f t="shared" si="5"/>
        <v>676.24252561982644</v>
      </c>
      <c r="H114" s="31">
        <f t="shared" si="6"/>
        <v>6.5165517774117374</v>
      </c>
      <c r="I114" s="33">
        <f t="shared" si="7"/>
        <v>0.11781618802163596</v>
      </c>
    </row>
    <row r="115" spans="1:9" x14ac:dyDescent="0.35">
      <c r="A115">
        <v>1981</v>
      </c>
      <c r="B115" s="23">
        <v>12039079</v>
      </c>
      <c r="C115" s="23">
        <v>51099746</v>
      </c>
      <c r="D115" s="29">
        <f t="shared" si="4"/>
        <v>0.23559958595488908</v>
      </c>
      <c r="E115" s="36">
        <v>0.21384492938715827</v>
      </c>
      <c r="F115" s="31">
        <v>3119</v>
      </c>
      <c r="G115" s="31">
        <f t="shared" si="5"/>
        <v>734.83510859329908</v>
      </c>
      <c r="H115" s="31">
        <f t="shared" si="6"/>
        <v>6.5996461319944615</v>
      </c>
      <c r="I115" s="33">
        <f t="shared" si="7"/>
        <v>8.3094354582724073E-2</v>
      </c>
    </row>
    <row r="116" spans="1:9" x14ac:dyDescent="0.35">
      <c r="A116">
        <v>1982</v>
      </c>
      <c r="B116" s="23">
        <v>13846861</v>
      </c>
      <c r="C116" s="23">
        <v>55752585</v>
      </c>
      <c r="D116" s="29">
        <f t="shared" si="4"/>
        <v>0.24836267233169548</v>
      </c>
      <c r="E116" s="36">
        <v>0.22583452675214563</v>
      </c>
      <c r="F116" s="31">
        <v>2941</v>
      </c>
      <c r="G116" s="31">
        <f t="shared" si="5"/>
        <v>730.43461932751643</v>
      </c>
      <c r="H116" s="31">
        <f t="shared" si="6"/>
        <v>6.5936397259224657</v>
      </c>
      <c r="I116" s="33">
        <f t="shared" si="7"/>
        <v>-6.0064060719957624E-3</v>
      </c>
    </row>
    <row r="117" spans="1:9" x14ac:dyDescent="0.35">
      <c r="A117">
        <v>1983</v>
      </c>
      <c r="B117" s="23">
        <v>16027309</v>
      </c>
      <c r="C117" s="23">
        <v>68669615</v>
      </c>
      <c r="D117" s="29">
        <f t="shared" si="4"/>
        <v>0.23339739126249653</v>
      </c>
      <c r="E117" s="36">
        <v>0.25745478821562712</v>
      </c>
      <c r="F117" s="31">
        <v>2994</v>
      </c>
      <c r="G117" s="31">
        <f t="shared" si="5"/>
        <v>698.79178943991462</v>
      </c>
      <c r="H117" s="31">
        <f t="shared" si="6"/>
        <v>6.5493528286773017</v>
      </c>
      <c r="I117" s="33">
        <f t="shared" si="7"/>
        <v>-4.4286897245163992E-2</v>
      </c>
    </row>
    <row r="118" spans="1:9" x14ac:dyDescent="0.35">
      <c r="A118">
        <v>1984</v>
      </c>
      <c r="B118" s="23">
        <v>18645632</v>
      </c>
      <c r="C118" s="23">
        <v>82759365</v>
      </c>
      <c r="D118" s="29">
        <f t="shared" si="4"/>
        <v>0.22529936038054424</v>
      </c>
      <c r="E118" s="36">
        <v>0.22793114222305949</v>
      </c>
      <c r="F118" s="31">
        <v>3134</v>
      </c>
      <c r="G118" s="31">
        <f t="shared" si="5"/>
        <v>706.08819543262564</v>
      </c>
      <c r="H118" s="31">
        <f t="shared" si="6"/>
        <v>6.5597401524001517</v>
      </c>
      <c r="I118" s="33">
        <f t="shared" si="7"/>
        <v>1.0387323722850006E-2</v>
      </c>
    </row>
    <row r="119" spans="1:9" x14ac:dyDescent="0.35">
      <c r="A119">
        <v>1985</v>
      </c>
      <c r="B119" s="23">
        <v>21780000</v>
      </c>
      <c r="C119" s="23">
        <v>94806681</v>
      </c>
      <c r="D119" s="29">
        <f t="shared" si="4"/>
        <v>0.22973064524851367</v>
      </c>
      <c r="E119" s="36">
        <v>0.23269123571591457</v>
      </c>
      <c r="F119" s="31">
        <v>3143</v>
      </c>
      <c r="G119" s="31">
        <f t="shared" si="5"/>
        <v>722.04341801607848</v>
      </c>
      <c r="H119" s="31">
        <f t="shared" si="6"/>
        <v>6.5820852728410859</v>
      </c>
      <c r="I119" s="33">
        <f t="shared" si="7"/>
        <v>2.2345120440934174E-2</v>
      </c>
    </row>
    <row r="120" spans="1:9" x14ac:dyDescent="0.35">
      <c r="A120">
        <v>1986</v>
      </c>
      <c r="B120" s="23">
        <v>26361591</v>
      </c>
      <c r="C120" s="23">
        <v>104568561</v>
      </c>
      <c r="D120" s="29">
        <f t="shared" si="4"/>
        <v>0.25209863029481683</v>
      </c>
      <c r="E120" s="36">
        <v>0.25550997163221545</v>
      </c>
      <c r="F120" s="31">
        <v>3269</v>
      </c>
      <c r="G120" s="31">
        <f t="shared" si="5"/>
        <v>824.11042243375618</v>
      </c>
      <c r="H120" s="31">
        <f t="shared" si="6"/>
        <v>6.7143045287391843</v>
      </c>
      <c r="I120" s="33">
        <f t="shared" si="7"/>
        <v>0.13221925589809835</v>
      </c>
    </row>
    <row r="121" spans="1:9" x14ac:dyDescent="0.35">
      <c r="A121">
        <v>1987</v>
      </c>
      <c r="B121" s="23">
        <v>32064295</v>
      </c>
      <c r="C121" s="23">
        <v>125205493</v>
      </c>
      <c r="D121" s="29">
        <f t="shared" si="4"/>
        <v>0.25609335686254597</v>
      </c>
      <c r="E121" s="36">
        <v>0.25171030525513771</v>
      </c>
      <c r="F121" s="31">
        <v>3370</v>
      </c>
      <c r="G121" s="31">
        <f t="shared" si="5"/>
        <v>863.0346126267799</v>
      </c>
      <c r="H121" s="31">
        <f t="shared" si="6"/>
        <v>6.7604547976102971</v>
      </c>
      <c r="I121" s="33">
        <f t="shared" si="7"/>
        <v>4.6150268871112843E-2</v>
      </c>
    </row>
    <row r="122" spans="1:9" x14ac:dyDescent="0.35">
      <c r="A122">
        <v>1988</v>
      </c>
      <c r="B122" s="23">
        <v>39214654</v>
      </c>
      <c r="C122" s="23">
        <v>148725584</v>
      </c>
      <c r="D122" s="29">
        <f t="shared" si="4"/>
        <v>0.26367120535226812</v>
      </c>
      <c r="E122" s="36">
        <v>0.2699155834285682</v>
      </c>
      <c r="F122" s="31">
        <v>3500</v>
      </c>
      <c r="G122" s="31">
        <f t="shared" si="5"/>
        <v>922.84921873293843</v>
      </c>
      <c r="H122" s="31">
        <f t="shared" si="6"/>
        <v>6.8274658611721737</v>
      </c>
      <c r="I122" s="33">
        <f t="shared" si="7"/>
        <v>6.7011063561876583E-2</v>
      </c>
    </row>
    <row r="123" spans="1:9" x14ac:dyDescent="0.35">
      <c r="A123">
        <v>1989</v>
      </c>
      <c r="B123" s="23">
        <v>48249659</v>
      </c>
      <c r="C123" s="23">
        <v>177508701</v>
      </c>
      <c r="D123" s="29">
        <f t="shared" si="4"/>
        <v>0.27181574045770296</v>
      </c>
      <c r="E123" s="36">
        <v>0.28534728357319777</v>
      </c>
      <c r="F123" s="31">
        <v>3747</v>
      </c>
      <c r="G123" s="31">
        <f t="shared" si="5"/>
        <v>1018.493579495013</v>
      </c>
      <c r="H123" s="31">
        <f t="shared" si="6"/>
        <v>6.9260799317638426</v>
      </c>
      <c r="I123" s="33">
        <f t="shared" si="7"/>
        <v>9.8614070591668934E-2</v>
      </c>
    </row>
    <row r="124" spans="1:9" x14ac:dyDescent="0.35">
      <c r="A124">
        <v>1990</v>
      </c>
      <c r="B124" s="23">
        <v>59758041</v>
      </c>
      <c r="C124" s="23">
        <v>202916307</v>
      </c>
      <c r="D124" s="29">
        <f t="shared" si="4"/>
        <v>0.29449600125040715</v>
      </c>
      <c r="E124" s="36">
        <v>0.30551562087800849</v>
      </c>
      <c r="F124" s="31">
        <v>4007</v>
      </c>
      <c r="G124" s="31">
        <f t="shared" si="5"/>
        <v>1180.0454770103815</v>
      </c>
      <c r="H124" s="31">
        <f t="shared" si="6"/>
        <v>7.0733082565563761</v>
      </c>
      <c r="I124" s="33">
        <f t="shared" si="7"/>
        <v>0.14722832479253345</v>
      </c>
    </row>
    <row r="125" spans="1:9" x14ac:dyDescent="0.35">
      <c r="A125">
        <v>1991</v>
      </c>
      <c r="B125" s="23">
        <v>70662764</v>
      </c>
      <c r="C125" s="23">
        <v>251917486</v>
      </c>
      <c r="D125" s="29">
        <f t="shared" si="4"/>
        <v>0.28049963947322021</v>
      </c>
      <c r="E125" s="36">
        <v>0.29671418182969284</v>
      </c>
      <c r="F125" s="31">
        <v>4310.7779143351272</v>
      </c>
      <c r="G125" s="31">
        <f t="shared" si="5"/>
        <v>1209.1716508201234</v>
      </c>
      <c r="H125" s="31">
        <f t="shared" si="6"/>
        <v>7.0976908180556508</v>
      </c>
      <c r="I125" s="33">
        <f t="shared" si="7"/>
        <v>2.4382561499274757E-2</v>
      </c>
    </row>
    <row r="126" spans="1:9" x14ac:dyDescent="0.35">
      <c r="A126">
        <v>1992</v>
      </c>
      <c r="B126" s="23">
        <v>83687881</v>
      </c>
      <c r="C126" s="23">
        <v>310422649</v>
      </c>
      <c r="D126" s="29">
        <f t="shared" si="4"/>
        <v>0.26959334723027895</v>
      </c>
      <c r="E126" s="36">
        <v>0.28002593459786945</v>
      </c>
      <c r="F126" s="31">
        <v>4536.4098993257203</v>
      </c>
      <c r="G126" s="31">
        <f t="shared" si="5"/>
        <v>1222.9859291677938</v>
      </c>
      <c r="H126" s="31">
        <f t="shared" si="6"/>
        <v>7.1090506304433863</v>
      </c>
      <c r="I126" s="33">
        <f t="shared" si="7"/>
        <v>1.1359812387735424E-2</v>
      </c>
    </row>
    <row r="127" spans="1:9" x14ac:dyDescent="0.35">
      <c r="A127">
        <v>1993</v>
      </c>
      <c r="B127" s="23">
        <v>99262886</v>
      </c>
      <c r="C127" s="23">
        <v>378065659</v>
      </c>
      <c r="D127" s="29">
        <f t="shared" si="4"/>
        <v>0.26255462149763781</v>
      </c>
      <c r="E127" s="36">
        <v>0.2628067311185357</v>
      </c>
      <c r="F127" s="31">
        <v>4837.1313472190977</v>
      </c>
      <c r="G127" s="31">
        <f t="shared" si="5"/>
        <v>1270.011190003469</v>
      </c>
      <c r="H127" s="31">
        <f t="shared" si="6"/>
        <v>7.146780990440174</v>
      </c>
      <c r="I127" s="33">
        <f t="shared" si="7"/>
        <v>3.7730359996787755E-2</v>
      </c>
    </row>
    <row r="128" spans="1:9" x14ac:dyDescent="0.35">
      <c r="A128">
        <v>1994</v>
      </c>
      <c r="B128" s="23">
        <v>117906415</v>
      </c>
      <c r="C128" s="23">
        <v>449212904</v>
      </c>
      <c r="D128" s="29">
        <f t="shared" si="4"/>
        <v>0.26247334827229274</v>
      </c>
      <c r="E128" s="36">
        <v>0.27570687748433687</v>
      </c>
      <c r="F128" s="31">
        <v>5140.0249670639878</v>
      </c>
      <c r="G128" s="31">
        <f t="shared" si="5"/>
        <v>1349.119563308466</v>
      </c>
      <c r="H128" s="31">
        <f t="shared" si="6"/>
        <v>7.2072074833465756</v>
      </c>
      <c r="I128" s="33">
        <f t="shared" si="7"/>
        <v>6.0426492906401563E-2</v>
      </c>
    </row>
    <row r="129" spans="1:9" x14ac:dyDescent="0.35">
      <c r="A129">
        <v>1995</v>
      </c>
      <c r="B129" s="23">
        <v>140245000</v>
      </c>
      <c r="C129" s="23">
        <v>524083709</v>
      </c>
      <c r="D129" s="29">
        <f t="shared" si="4"/>
        <v>0.26760038061018987</v>
      </c>
      <c r="E129" s="36">
        <v>0.28429811088368878</v>
      </c>
      <c r="F129" s="31">
        <v>5494.9037123421485</v>
      </c>
      <c r="G129" s="31">
        <f t="shared" si="5"/>
        <v>1470.4383248391043</v>
      </c>
      <c r="H129" s="31">
        <f t="shared" si="6"/>
        <v>7.2933158154885689</v>
      </c>
      <c r="I129" s="33">
        <f t="shared" si="7"/>
        <v>8.6108332141993316E-2</v>
      </c>
    </row>
    <row r="130" spans="1:9" x14ac:dyDescent="0.35">
      <c r="A130">
        <v>1996</v>
      </c>
      <c r="B130" s="23">
        <v>157652700</v>
      </c>
      <c r="C130" s="23">
        <v>622701365</v>
      </c>
      <c r="D130" s="29">
        <f t="shared" si="4"/>
        <v>0.25317545273086078</v>
      </c>
      <c r="E130" s="36">
        <v>0.29602360637514835</v>
      </c>
      <c r="F130" s="31">
        <v>5851.2955439551461</v>
      </c>
      <c r="G130" s="31">
        <f t="shared" si="5"/>
        <v>1481.4043984029124</v>
      </c>
      <c r="H130" s="31">
        <f t="shared" si="6"/>
        <v>7.3007458346600469</v>
      </c>
      <c r="I130" s="33">
        <f t="shared" si="7"/>
        <v>7.4300191714780084E-3</v>
      </c>
    </row>
    <row r="131" spans="1:9" x14ac:dyDescent="0.35">
      <c r="A131">
        <v>1997</v>
      </c>
      <c r="B131" s="23">
        <v>177686100</v>
      </c>
      <c r="C131" s="23">
        <v>728034000</v>
      </c>
      <c r="D131" s="29">
        <f t="shared" si="4"/>
        <v>0.2440629146440963</v>
      </c>
      <c r="E131" s="36">
        <v>0.28307677062679087</v>
      </c>
      <c r="F131" s="31">
        <v>6055.848459302033</v>
      </c>
      <c r="G131" s="31">
        <f t="shared" si="5"/>
        <v>1478.0080256202141</v>
      </c>
      <c r="H131" s="31">
        <f t="shared" si="6"/>
        <v>7.2984505315476769</v>
      </c>
      <c r="I131" s="33">
        <f t="shared" si="7"/>
        <v>-2.2953031123700285E-3</v>
      </c>
    </row>
    <row r="132" spans="1:9" x14ac:dyDescent="0.35">
      <c r="A132">
        <v>1998</v>
      </c>
      <c r="B132" s="23">
        <v>221363800</v>
      </c>
      <c r="C132" s="23">
        <v>1032426000</v>
      </c>
      <c r="D132" s="29">
        <f t="shared" si="4"/>
        <v>0.2144112992117595</v>
      </c>
      <c r="E132" s="36">
        <v>0.25429506666729446</v>
      </c>
      <c r="F132" s="31">
        <v>5203.5794432145067</v>
      </c>
      <c r="G132" s="31">
        <f t="shared" si="5"/>
        <v>1115.7062289712264</v>
      </c>
      <c r="H132" s="31">
        <f t="shared" si="6"/>
        <v>7.0172428725997955</v>
      </c>
      <c r="I132" s="33">
        <f t="shared" si="7"/>
        <v>-0.28120765894788136</v>
      </c>
    </row>
    <row r="133" spans="1:9" x14ac:dyDescent="0.35">
      <c r="A133">
        <v>1999</v>
      </c>
      <c r="B133" s="23">
        <v>226015800</v>
      </c>
      <c r="C133" s="23">
        <v>1213584200</v>
      </c>
      <c r="D133" s="29">
        <f t="shared" ref="D133:D150" si="8">IFERROR(B133/C133, "NA")</f>
        <v>0.18623825194823729</v>
      </c>
      <c r="E133" s="36">
        <v>0.20138759311817536</v>
      </c>
      <c r="F133" s="31">
        <v>5186.7134079040916</v>
      </c>
      <c r="G133" s="31">
        <f t="shared" ref="G133:G154" si="9">IFERROR(F133*D133,"NA")</f>
        <v>965.96443844454268</v>
      </c>
      <c r="H133" s="31">
        <f t="shared" ref="H133:H154" si="10">IFERROR(LN(G133),"NA")</f>
        <v>6.8731270203304886</v>
      </c>
      <c r="I133" s="33">
        <f t="shared" si="7"/>
        <v>-0.1441158522693069</v>
      </c>
    </row>
    <row r="134" spans="1:9" x14ac:dyDescent="0.35">
      <c r="A134">
        <v>2000</v>
      </c>
      <c r="B134" s="23">
        <v>275881200</v>
      </c>
      <c r="C134" s="23">
        <v>1369631600</v>
      </c>
      <c r="D134" s="29">
        <f t="shared" si="8"/>
        <v>0.20142730351723778</v>
      </c>
      <c r="E134" s="36">
        <v>0.19850854447200217</v>
      </c>
      <c r="F134" s="31">
        <v>5384.3866604548848</v>
      </c>
      <c r="G134" s="31">
        <f t="shared" si="9"/>
        <v>1084.5624861096123</v>
      </c>
      <c r="H134" s="31">
        <f t="shared" si="10"/>
        <v>6.9889319460433574</v>
      </c>
      <c r="I134" s="33">
        <f t="shared" ref="I134:I154" si="11">IFERROR(H134-H133,"NA")</f>
        <v>0.11580492571286882</v>
      </c>
    </row>
    <row r="135" spans="1:9" x14ac:dyDescent="0.35">
      <c r="A135">
        <v>2001</v>
      </c>
      <c r="B135" s="23">
        <v>323875300</v>
      </c>
      <c r="C135" s="23">
        <v>1613114700</v>
      </c>
      <c r="D135" s="29">
        <f t="shared" si="8"/>
        <v>0.20077636140815033</v>
      </c>
      <c r="E135" s="36">
        <v>0.19672658204166621</v>
      </c>
      <c r="F135" s="31">
        <v>5526.1473361686849</v>
      </c>
      <c r="G135" s="31">
        <f t="shared" si="9"/>
        <v>1109.5197547612911</v>
      </c>
      <c r="H135" s="31">
        <f t="shared" si="10"/>
        <v>7.0116825473166999</v>
      </c>
      <c r="I135" s="33">
        <f t="shared" si="11"/>
        <v>2.2750601273342497E-2</v>
      </c>
    </row>
    <row r="136" spans="1:9" x14ac:dyDescent="0.35">
      <c r="A136">
        <v>2002</v>
      </c>
      <c r="B136" s="23">
        <v>353967000</v>
      </c>
      <c r="C136" s="23">
        <v>1832848900</v>
      </c>
      <c r="D136" s="29">
        <f t="shared" si="8"/>
        <v>0.1931239394584027</v>
      </c>
      <c r="E136" s="36">
        <v>0.19429164049797307</v>
      </c>
      <c r="F136" s="31">
        <v>5720.2818627295701</v>
      </c>
      <c r="G136" s="31">
        <f t="shared" si="9"/>
        <v>1104.7233681427845</v>
      </c>
      <c r="H136" s="31">
        <f t="shared" si="10"/>
        <v>7.007350237038029</v>
      </c>
      <c r="I136" s="33">
        <f t="shared" si="11"/>
        <v>-4.3323102786709811E-3</v>
      </c>
    </row>
    <row r="137" spans="1:9" x14ac:dyDescent="0.35">
      <c r="A137">
        <v>2003</v>
      </c>
      <c r="B137" s="23">
        <v>392788560</v>
      </c>
      <c r="C137" s="23">
        <v>2076347869</v>
      </c>
      <c r="D137" s="29">
        <f t="shared" si="8"/>
        <v>0.18917280955872429</v>
      </c>
      <c r="E137" s="36">
        <v>0.19506059221286301</v>
      </c>
      <c r="F137" s="31">
        <v>5938.8777962306322</v>
      </c>
      <c r="G137" s="31">
        <f t="shared" si="9"/>
        <v>1123.4741983388735</v>
      </c>
      <c r="H137" s="31">
        <f t="shared" si="10"/>
        <v>7.0241811259312099</v>
      </c>
      <c r="I137" s="33">
        <f t="shared" si="11"/>
        <v>1.6830888893180962E-2</v>
      </c>
    </row>
    <row r="138" spans="1:9" x14ac:dyDescent="0.35">
      <c r="A138">
        <v>2004</v>
      </c>
      <c r="B138" s="23">
        <v>515381230</v>
      </c>
      <c r="C138" s="23">
        <v>2346588393</v>
      </c>
      <c r="D138" s="29">
        <f t="shared" si="8"/>
        <v>0.21963000905374375</v>
      </c>
      <c r="E138" s="36">
        <v>0.22448616972835314</v>
      </c>
      <c r="F138" s="31">
        <v>6180.9099711453136</v>
      </c>
      <c r="G138" s="31">
        <f t="shared" si="9"/>
        <v>1357.5133129230203</v>
      </c>
      <c r="H138" s="31">
        <f t="shared" si="10"/>
        <v>7.2134098587014543</v>
      </c>
      <c r="I138" s="33">
        <f t="shared" si="11"/>
        <v>0.18922873277024443</v>
      </c>
    </row>
    <row r="139" spans="1:9" x14ac:dyDescent="0.35">
      <c r="A139">
        <v>2005</v>
      </c>
      <c r="B139" s="23">
        <v>655854250</v>
      </c>
      <c r="C139" s="23">
        <v>2781469573</v>
      </c>
      <c r="D139" s="29">
        <f t="shared" si="8"/>
        <v>0.23579414866387252</v>
      </c>
      <c r="E139" s="36">
        <v>0.23640511770779107</v>
      </c>
      <c r="F139" s="31">
        <v>6482.0120838929315</v>
      </c>
      <c r="G139" s="31">
        <f t="shared" si="9"/>
        <v>1528.420520950468</v>
      </c>
      <c r="H139" s="31">
        <f t="shared" si="10"/>
        <v>7.3319901419092455</v>
      </c>
      <c r="I139" s="33">
        <f t="shared" si="11"/>
        <v>0.11858028320779113</v>
      </c>
    </row>
    <row r="140" spans="1:9" x14ac:dyDescent="0.35">
      <c r="A140">
        <v>2006</v>
      </c>
      <c r="B140" s="23">
        <v>805786123</v>
      </c>
      <c r="C140" s="23">
        <v>3367250288</v>
      </c>
      <c r="D140" s="29">
        <f t="shared" si="8"/>
        <v>0.23930092926908675</v>
      </c>
      <c r="E140" s="36">
        <v>0.24130991528612339</v>
      </c>
      <c r="F140" s="31">
        <v>6782.6245318602496</v>
      </c>
      <c r="G140" s="31">
        <f t="shared" si="9"/>
        <v>1623.0883533574622</v>
      </c>
      <c r="H140" s="31">
        <f t="shared" si="10"/>
        <v>7.3920860043307623</v>
      </c>
      <c r="I140" s="33">
        <f t="shared" si="11"/>
        <v>6.0095862421516877E-2</v>
      </c>
    </row>
    <row r="141" spans="1:9" x14ac:dyDescent="0.35">
      <c r="A141">
        <v>2007</v>
      </c>
      <c r="B141" s="23">
        <v>985627100</v>
      </c>
      <c r="C141" s="23">
        <v>3985593494</v>
      </c>
      <c r="D141" s="29">
        <f t="shared" si="8"/>
        <v>0.24729744804225134</v>
      </c>
      <c r="E141" s="36">
        <v>0.24946943643022293</v>
      </c>
      <c r="F141" s="31">
        <v>7157.3132017503694</v>
      </c>
      <c r="G141" s="31">
        <f t="shared" si="9"/>
        <v>1769.9852896319817</v>
      </c>
      <c r="H141" s="31">
        <f t="shared" si="10"/>
        <v>7.4787265145909556</v>
      </c>
      <c r="I141" s="33">
        <f t="shared" si="11"/>
        <v>8.664051026019326E-2</v>
      </c>
    </row>
    <row r="142" spans="1:9" x14ac:dyDescent="0.35">
      <c r="A142">
        <v>2008</v>
      </c>
      <c r="B142" s="23">
        <v>1370716970</v>
      </c>
      <c r="C142" s="23">
        <v>4839757550</v>
      </c>
      <c r="D142" s="29">
        <f t="shared" si="8"/>
        <v>0.2832201728782881</v>
      </c>
      <c r="E142" s="36">
        <v>0.27698591222182439</v>
      </c>
      <c r="F142" s="31">
        <v>7633.1657959959257</v>
      </c>
      <c r="G142" s="31">
        <f t="shared" si="9"/>
        <v>2161.8665363506016</v>
      </c>
      <c r="H142" s="31">
        <f t="shared" si="10"/>
        <v>7.6787272647259677</v>
      </c>
      <c r="I142" s="33">
        <f t="shared" si="11"/>
        <v>0.20000075013501206</v>
      </c>
    </row>
    <row r="143" spans="1:9" x14ac:dyDescent="0.35">
      <c r="A143">
        <v>2009</v>
      </c>
      <c r="B143" s="23">
        <v>1744357090</v>
      </c>
      <c r="C143" s="23">
        <v>5730258532</v>
      </c>
      <c r="D143" s="29">
        <f t="shared" si="8"/>
        <v>0.30441158636365695</v>
      </c>
      <c r="E143" s="36">
        <v>0.31114766557368401</v>
      </c>
      <c r="F143" s="31">
        <v>7935.8442915133946</v>
      </c>
      <c r="G143" s="31">
        <f t="shared" si="9"/>
        <v>2415.7629499145637</v>
      </c>
      <c r="H143" s="31">
        <f t="shared" si="10"/>
        <v>7.7897704374837247</v>
      </c>
      <c r="I143" s="33">
        <f t="shared" si="11"/>
        <v>0.11104317275775699</v>
      </c>
    </row>
    <row r="144" spans="1:9" x14ac:dyDescent="0.35">
      <c r="A144">
        <v>2010</v>
      </c>
      <c r="B144" s="23">
        <v>2127840680</v>
      </c>
      <c r="C144" s="23">
        <v>6735038500</v>
      </c>
      <c r="D144" s="29">
        <f t="shared" si="8"/>
        <v>0.3159359341449941</v>
      </c>
      <c r="E144" s="36">
        <v>0.30999408825566044</v>
      </c>
      <c r="F144" s="31">
        <v>8386.4331862464405</v>
      </c>
      <c r="G144" s="31">
        <f t="shared" si="9"/>
        <v>2649.5756028413484</v>
      </c>
      <c r="H144" s="31">
        <f t="shared" si="10"/>
        <v>7.8821547562837191</v>
      </c>
      <c r="I144" s="33">
        <f t="shared" si="11"/>
        <v>9.2384318799994425E-2</v>
      </c>
    </row>
    <row r="145" spans="1:9" x14ac:dyDescent="0.35">
      <c r="A145">
        <v>2011</v>
      </c>
      <c r="B145" s="23">
        <v>2451914010</v>
      </c>
      <c r="C145" s="23">
        <v>7695781400</v>
      </c>
      <c r="D145" s="29">
        <f t="shared" si="8"/>
        <v>0.31860494504170817</v>
      </c>
      <c r="E145" s="36">
        <v>0.31307454036313326</v>
      </c>
      <c r="F145" s="31">
        <v>8849</v>
      </c>
      <c r="G145" s="31">
        <f t="shared" si="9"/>
        <v>2819.3351586740755</v>
      </c>
      <c r="H145" s="31">
        <f t="shared" si="10"/>
        <v>7.9442563768011238</v>
      </c>
      <c r="I145" s="33">
        <f t="shared" si="11"/>
        <v>6.2101620517404754E-2</v>
      </c>
    </row>
    <row r="146" spans="1:9" x14ac:dyDescent="0.35">
      <c r="A146">
        <v>2012</v>
      </c>
      <c r="B146" s="23">
        <v>2819026470</v>
      </c>
      <c r="C146" s="23">
        <v>8440247580</v>
      </c>
      <c r="D146" s="29">
        <f t="shared" si="8"/>
        <v>0.33399807805163934</v>
      </c>
      <c r="E146" s="36">
        <v>0.3271962806523831</v>
      </c>
      <c r="F146" s="31">
        <v>9272.0091197725633</v>
      </c>
      <c r="G146" s="31">
        <f t="shared" si="9"/>
        <v>3096.8332256813082</v>
      </c>
      <c r="H146" s="31">
        <f t="shared" si="10"/>
        <v>8.0381353282427295</v>
      </c>
      <c r="I146" s="33">
        <f t="shared" si="11"/>
        <v>9.3878951441605629E-2</v>
      </c>
    </row>
    <row r="147" spans="1:9" x14ac:dyDescent="0.35">
      <c r="A147">
        <v>2013</v>
      </c>
      <c r="B147" s="23">
        <v>3051496160</v>
      </c>
      <c r="C147" s="23">
        <v>9309651660</v>
      </c>
      <c r="D147" s="29">
        <f t="shared" si="8"/>
        <v>0.32777769474566998</v>
      </c>
      <c r="E147" s="36">
        <v>0.31965779567938185</v>
      </c>
      <c r="F147" s="31">
        <v>9676.1472412461444</v>
      </c>
      <c r="G147" s="31">
        <f t="shared" si="9"/>
        <v>3171.6252367553352</v>
      </c>
      <c r="H147" s="31">
        <f t="shared" si="10"/>
        <v>8.061999428471939</v>
      </c>
      <c r="I147" s="33">
        <f t="shared" si="11"/>
        <v>2.3864100229209484E-2</v>
      </c>
    </row>
    <row r="148" spans="1:9" x14ac:dyDescent="0.35">
      <c r="A148">
        <v>2014</v>
      </c>
      <c r="B148" s="23">
        <v>3436923740</v>
      </c>
      <c r="C148" s="23">
        <v>10393474190</v>
      </c>
      <c r="D148" s="29">
        <f t="shared" si="8"/>
        <v>0.33068093278249627</v>
      </c>
      <c r="E148" s="36">
        <v>0.32516741440274594</v>
      </c>
      <c r="F148" s="31">
        <v>10050.716853723687</v>
      </c>
      <c r="G148" s="31">
        <f t="shared" si="9"/>
        <v>3323.580424322105</v>
      </c>
      <c r="H148" s="31">
        <f t="shared" si="10"/>
        <v>8.1087979218715986</v>
      </c>
      <c r="I148" s="33">
        <f t="shared" si="11"/>
        <v>4.6798493399659691E-2</v>
      </c>
    </row>
    <row r="149" spans="1:9" x14ac:dyDescent="0.35">
      <c r="A149">
        <v>2015</v>
      </c>
      <c r="B149" s="23">
        <v>3782011860</v>
      </c>
      <c r="C149" s="23">
        <v>11571755360</v>
      </c>
      <c r="D149" s="29">
        <f t="shared" si="8"/>
        <v>0.32683130107237246</v>
      </c>
      <c r="E149" s="36">
        <v>0.32811926582581408</v>
      </c>
      <c r="F149" s="31">
        <v>10432.304791167709</v>
      </c>
      <c r="G149" s="31">
        <f t="shared" si="9"/>
        <v>3409.6037480808873</v>
      </c>
      <c r="H149" s="31">
        <f t="shared" si="10"/>
        <v>8.13435136061665</v>
      </c>
      <c r="I149" s="33">
        <f t="shared" si="11"/>
        <v>2.5553438745051338E-2</v>
      </c>
    </row>
    <row r="150" spans="1:9" x14ac:dyDescent="0.35">
      <c r="A150">
        <v>2016</v>
      </c>
      <c r="B150" s="23">
        <v>4040201810</v>
      </c>
      <c r="C150" s="23">
        <v>12487174940</v>
      </c>
      <c r="D150" s="29">
        <f t="shared" si="8"/>
        <v>0.32354810671051593</v>
      </c>
      <c r="E150" s="36">
        <v>0.32577731496863521</v>
      </c>
      <c r="F150" s="31">
        <v>10849.669581175413</v>
      </c>
      <c r="G150" s="31">
        <f t="shared" si="9"/>
        <v>3510.3900514239808</v>
      </c>
      <c r="H150" s="31">
        <f t="shared" si="10"/>
        <v>8.1634824360477189</v>
      </c>
      <c r="I150" s="33">
        <f t="shared" si="11"/>
        <v>2.9131075431068965E-2</v>
      </c>
    </row>
    <row r="151" spans="1:9" x14ac:dyDescent="0.35">
      <c r="A151" s="28">
        <v>2017</v>
      </c>
      <c r="D151" s="36">
        <v>0.32160638864558799</v>
      </c>
      <c r="E151" s="36">
        <v>0.32160638864558799</v>
      </c>
      <c r="F151" s="31">
        <v>11292.258408524542</v>
      </c>
      <c r="G151" s="31">
        <f t="shared" si="9"/>
        <v>3631.6624464183528</v>
      </c>
      <c r="H151" s="31">
        <f t="shared" si="10"/>
        <v>8.1974457966406433</v>
      </c>
      <c r="I151" s="33">
        <f t="shared" si="11"/>
        <v>3.3963360592924374E-2</v>
      </c>
    </row>
    <row r="152" spans="1:9" x14ac:dyDescent="0.35">
      <c r="A152" s="28">
        <v>2018</v>
      </c>
      <c r="D152" s="36">
        <v>0.32288497089648216</v>
      </c>
      <c r="E152" s="36">
        <v>0.32288497089648216</v>
      </c>
      <c r="F152" s="31">
        <v>11768.467550581036</v>
      </c>
      <c r="G152" s="31">
        <f t="shared" si="9"/>
        <v>3799.8613025655523</v>
      </c>
      <c r="H152" s="31">
        <f>IFERROR(LN(G152),"NA")</f>
        <v>8.2427198457235065</v>
      </c>
      <c r="I152" s="33">
        <f t="shared" si="11"/>
        <v>4.5274049082863144E-2</v>
      </c>
    </row>
    <row r="153" spans="1:9" x14ac:dyDescent="0.35">
      <c r="A153" s="28">
        <v>2019</v>
      </c>
      <c r="D153" s="36">
        <v>0.32346884552013166</v>
      </c>
      <c r="E153" s="36">
        <v>0.32346884552013166</v>
      </c>
      <c r="F153" s="31">
        <v>12250.278163963407</v>
      </c>
      <c r="G153" s="31">
        <f t="shared" si="9"/>
        <v>3962.5833349977215</v>
      </c>
      <c r="H153" s="31">
        <f t="shared" si="10"/>
        <v>8.2846514488786411</v>
      </c>
      <c r="I153" s="33">
        <f t="shared" si="11"/>
        <v>4.1931603155134667E-2</v>
      </c>
    </row>
    <row r="154" spans="1:9" x14ac:dyDescent="0.35">
      <c r="A154" s="28">
        <v>2020</v>
      </c>
      <c r="D154" s="36">
        <v>0.31709756451727078</v>
      </c>
      <c r="E154" s="36">
        <v>0.31709756451727078</v>
      </c>
      <c r="F154" s="31">
        <v>11895.075330697577</v>
      </c>
      <c r="G154" s="31">
        <f t="shared" si="9"/>
        <v>3771.899417113671</v>
      </c>
      <c r="H154" s="31">
        <f t="shared" si="10"/>
        <v>8.2353339777333563</v>
      </c>
      <c r="I154" s="33">
        <f t="shared" si="11"/>
        <v>-4.9317471145284841E-2</v>
      </c>
    </row>
    <row r="156" spans="1:9" x14ac:dyDescent="0.35">
      <c r="C156" t="s">
        <v>85</v>
      </c>
      <c r="D156" s="29">
        <f>AVERAGE(D4:D154)</f>
        <v>0.14225673718453979</v>
      </c>
    </row>
  </sheetData>
  <mergeCells count="3">
    <mergeCell ref="B1:C1"/>
    <mergeCell ref="B2:C2"/>
    <mergeCell ref="F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0A04-8DDC-425E-8D87-1551D4FF506B}">
  <dimension ref="A1:I155"/>
  <sheetViews>
    <sheetView workbookViewId="0">
      <pane xSplit="1" ySplit="3" topLeftCell="B126" activePane="bottomRight" state="frozen"/>
      <selection activeCell="D9" sqref="D9"/>
      <selection pane="topRight" activeCell="D9" sqref="D9"/>
      <selection pane="bottomLeft" activeCell="D9" sqref="D9"/>
      <selection pane="bottomRight" activeCell="F155" sqref="F155"/>
    </sheetView>
  </sheetViews>
  <sheetFormatPr defaultRowHeight="14.5" x14ac:dyDescent="0.35"/>
  <cols>
    <col min="1" max="1" width="7.26953125" bestFit="1" customWidth="1"/>
    <col min="2" max="2" width="15.90625" bestFit="1" customWidth="1"/>
    <col min="3" max="3" width="15.7265625" bestFit="1" customWidth="1"/>
    <col min="4" max="4" width="20.90625" bestFit="1" customWidth="1"/>
    <col min="5" max="5" width="25.90625" bestFit="1" customWidth="1"/>
    <col min="6" max="6" width="8" bestFit="1" customWidth="1"/>
    <col min="7" max="7" width="14.26953125" bestFit="1" customWidth="1"/>
    <col min="8" max="8" width="14.54296875" bestFit="1" customWidth="1"/>
  </cols>
  <sheetData>
    <row r="1" spans="1:9" x14ac:dyDescent="0.35">
      <c r="A1" t="s">
        <v>19</v>
      </c>
      <c r="B1" s="54" t="s">
        <v>20</v>
      </c>
      <c r="C1" s="54"/>
      <c r="E1" s="39" t="s">
        <v>20</v>
      </c>
      <c r="F1" s="39"/>
      <c r="G1" s="55" t="s">
        <v>45</v>
      </c>
      <c r="H1" s="55"/>
      <c r="I1" s="40"/>
    </row>
    <row r="2" spans="1:9" x14ac:dyDescent="0.35">
      <c r="B2" s="54" t="s">
        <v>23</v>
      </c>
      <c r="C2" s="54"/>
      <c r="D2" s="54"/>
      <c r="E2" s="54"/>
      <c r="G2" s="40"/>
      <c r="H2" s="40"/>
      <c r="I2" s="40"/>
    </row>
    <row r="3" spans="1:9" x14ac:dyDescent="0.35">
      <c r="A3" s="16" t="s">
        <v>3</v>
      </c>
      <c r="B3" s="16" t="s">
        <v>66</v>
      </c>
      <c r="C3" s="16" t="s">
        <v>67</v>
      </c>
      <c r="D3" s="16" t="s">
        <v>68</v>
      </c>
      <c r="E3" s="17" t="s">
        <v>25</v>
      </c>
      <c r="F3" s="41" t="s">
        <v>69</v>
      </c>
      <c r="G3" s="40" t="s">
        <v>70</v>
      </c>
      <c r="H3" s="40" t="s">
        <v>71</v>
      </c>
      <c r="I3" s="40" t="s">
        <v>69</v>
      </c>
    </row>
    <row r="4" spans="1:9" x14ac:dyDescent="0.35">
      <c r="A4">
        <v>1870</v>
      </c>
      <c r="B4" s="42">
        <v>127</v>
      </c>
      <c r="C4" s="42">
        <v>105</v>
      </c>
      <c r="D4" s="23">
        <f>B4-C4</f>
        <v>22</v>
      </c>
      <c r="E4" s="43">
        <v>1189</v>
      </c>
      <c r="F4" s="44">
        <f>IFERROR(D4/E4,"NA")</f>
        <v>1.8502943650126155E-2</v>
      </c>
      <c r="G4" s="40"/>
      <c r="H4" s="40"/>
      <c r="I4" s="40"/>
    </row>
    <row r="5" spans="1:9" x14ac:dyDescent="0.35">
      <c r="A5">
        <v>1871</v>
      </c>
      <c r="B5" s="42">
        <v>153</v>
      </c>
      <c r="C5" s="42">
        <v>102</v>
      </c>
      <c r="D5" s="23">
        <f t="shared" ref="D5:D68" si="0">B5-C5</f>
        <v>51</v>
      </c>
      <c r="E5" s="43">
        <v>1321</v>
      </c>
      <c r="F5" s="44">
        <f t="shared" ref="F5:F68" si="1">IFERROR(D5/E5,"NA")</f>
        <v>3.8607115821347467E-2</v>
      </c>
      <c r="G5" s="40"/>
      <c r="H5" s="40"/>
      <c r="I5" s="40"/>
    </row>
    <row r="6" spans="1:9" x14ac:dyDescent="0.35">
      <c r="A6">
        <v>1872</v>
      </c>
      <c r="B6" s="42">
        <v>176</v>
      </c>
      <c r="C6" s="42">
        <v>128</v>
      </c>
      <c r="D6" s="23">
        <f t="shared" si="0"/>
        <v>48</v>
      </c>
      <c r="E6" s="43">
        <v>1848</v>
      </c>
      <c r="F6" s="44">
        <f t="shared" si="1"/>
        <v>2.5974025974025976E-2</v>
      </c>
      <c r="G6" s="40"/>
      <c r="H6" s="40"/>
      <c r="I6" s="40"/>
    </row>
    <row r="7" spans="1:9" x14ac:dyDescent="0.35">
      <c r="A7">
        <v>1873</v>
      </c>
      <c r="B7" s="42">
        <v>177</v>
      </c>
      <c r="C7" s="42">
        <v>157</v>
      </c>
      <c r="D7" s="23">
        <f t="shared" si="0"/>
        <v>20</v>
      </c>
      <c r="E7" s="43">
        <v>1964</v>
      </c>
      <c r="F7" s="44">
        <f t="shared" si="1"/>
        <v>1.0183299389002037E-2</v>
      </c>
      <c r="G7" s="40"/>
      <c r="H7" s="40"/>
      <c r="I7" s="40"/>
    </row>
    <row r="8" spans="1:9" x14ac:dyDescent="0.35">
      <c r="A8">
        <v>1874</v>
      </c>
      <c r="B8" s="42">
        <v>189</v>
      </c>
      <c r="C8" s="42">
        <v>143</v>
      </c>
      <c r="D8" s="23">
        <f t="shared" si="0"/>
        <v>46</v>
      </c>
      <c r="E8" s="43">
        <v>1854</v>
      </c>
      <c r="F8" s="44">
        <f t="shared" si="1"/>
        <v>2.4811218985976269E-2</v>
      </c>
      <c r="G8" s="40"/>
      <c r="H8" s="40"/>
      <c r="I8" s="40"/>
    </row>
    <row r="9" spans="1:9" x14ac:dyDescent="0.35">
      <c r="A9">
        <v>1875</v>
      </c>
      <c r="B9" s="42">
        <v>188</v>
      </c>
      <c r="C9" s="42">
        <v>187</v>
      </c>
      <c r="D9" s="23">
        <f t="shared" si="0"/>
        <v>1</v>
      </c>
      <c r="E9" s="43">
        <v>1674</v>
      </c>
      <c r="F9" s="44">
        <f t="shared" si="1"/>
        <v>5.9737156511350056E-4</v>
      </c>
      <c r="G9" s="40"/>
      <c r="H9" s="40"/>
      <c r="I9" s="40"/>
    </row>
    <row r="10" spans="1:9" x14ac:dyDescent="0.35">
      <c r="A10">
        <v>1876</v>
      </c>
      <c r="B10" s="42">
        <v>183</v>
      </c>
      <c r="C10" s="42">
        <v>158</v>
      </c>
      <c r="D10" s="23">
        <f t="shared" si="0"/>
        <v>25</v>
      </c>
      <c r="E10" s="43">
        <v>1704</v>
      </c>
      <c r="F10" s="44">
        <f t="shared" si="1"/>
        <v>1.4671361502347418E-2</v>
      </c>
      <c r="G10" s="40"/>
      <c r="H10" s="40"/>
      <c r="I10" s="40"/>
    </row>
    <row r="11" spans="1:9" x14ac:dyDescent="0.35">
      <c r="A11">
        <v>1877</v>
      </c>
      <c r="B11" s="42">
        <v>205</v>
      </c>
      <c r="C11" s="42">
        <v>153</v>
      </c>
      <c r="D11" s="23">
        <f t="shared" si="0"/>
        <v>52</v>
      </c>
      <c r="E11" s="43">
        <v>1739</v>
      </c>
      <c r="F11" s="44">
        <f t="shared" si="1"/>
        <v>2.9902242668200116E-2</v>
      </c>
      <c r="G11" s="40"/>
      <c r="H11" s="40"/>
      <c r="I11" s="40"/>
    </row>
    <row r="12" spans="1:9" x14ac:dyDescent="0.35">
      <c r="A12">
        <v>1878</v>
      </c>
      <c r="B12" s="42">
        <v>190</v>
      </c>
      <c r="C12" s="42">
        <v>148</v>
      </c>
      <c r="D12" s="23">
        <f t="shared" si="0"/>
        <v>42</v>
      </c>
      <c r="E12" s="43">
        <v>2174</v>
      </c>
      <c r="F12" s="44">
        <f t="shared" si="1"/>
        <v>1.9319227230910764E-2</v>
      </c>
      <c r="G12" s="40"/>
      <c r="H12" s="40"/>
      <c r="I12" s="40"/>
    </row>
    <row r="13" spans="1:9" x14ac:dyDescent="0.35">
      <c r="A13">
        <v>1879</v>
      </c>
      <c r="B13" s="42">
        <v>179</v>
      </c>
      <c r="C13" s="42">
        <v>177</v>
      </c>
      <c r="D13" s="23">
        <f t="shared" si="0"/>
        <v>2</v>
      </c>
      <c r="E13" s="43">
        <v>1963</v>
      </c>
      <c r="F13" s="44">
        <f t="shared" si="1"/>
        <v>1.0188487009679063E-3</v>
      </c>
      <c r="G13" s="40"/>
      <c r="H13" s="40"/>
      <c r="I13" s="40"/>
    </row>
    <row r="14" spans="1:9" x14ac:dyDescent="0.35">
      <c r="A14">
        <v>1880</v>
      </c>
      <c r="B14" s="42">
        <v>196</v>
      </c>
      <c r="C14" s="42">
        <v>203</v>
      </c>
      <c r="D14" s="23">
        <f t="shared" si="0"/>
        <v>-7</v>
      </c>
      <c r="E14" s="43">
        <v>2038</v>
      </c>
      <c r="F14" s="44">
        <f t="shared" si="1"/>
        <v>-3.4347399411187437E-3</v>
      </c>
      <c r="G14" s="40"/>
      <c r="H14" s="40"/>
      <c r="I14" s="40"/>
    </row>
    <row r="15" spans="1:9" x14ac:dyDescent="0.35">
      <c r="A15">
        <v>1881</v>
      </c>
      <c r="B15" s="42">
        <v>197</v>
      </c>
      <c r="C15" s="42">
        <v>185</v>
      </c>
      <c r="D15" s="23">
        <f t="shared" si="0"/>
        <v>12</v>
      </c>
      <c r="E15" s="43">
        <v>1976</v>
      </c>
      <c r="F15" s="44">
        <f t="shared" si="1"/>
        <v>6.0728744939271256E-3</v>
      </c>
      <c r="G15" s="40"/>
      <c r="H15" s="40"/>
      <c r="I15" s="40"/>
    </row>
    <row r="16" spans="1:9" x14ac:dyDescent="0.35">
      <c r="A16">
        <v>1882</v>
      </c>
      <c r="B16" s="42">
        <v>201</v>
      </c>
      <c r="C16" s="42">
        <v>191</v>
      </c>
      <c r="D16" s="23">
        <f t="shared" si="0"/>
        <v>10</v>
      </c>
      <c r="E16" s="43">
        <v>1975</v>
      </c>
      <c r="F16" s="44">
        <f t="shared" si="1"/>
        <v>5.0632911392405064E-3</v>
      </c>
      <c r="G16" s="40"/>
      <c r="H16" s="40"/>
      <c r="I16" s="40"/>
    </row>
    <row r="17" spans="1:9" x14ac:dyDescent="0.35">
      <c r="A17">
        <v>1883</v>
      </c>
      <c r="B17" s="42">
        <v>211</v>
      </c>
      <c r="C17" s="42">
        <v>186</v>
      </c>
      <c r="D17" s="23">
        <f t="shared" si="0"/>
        <v>25</v>
      </c>
      <c r="E17" s="43">
        <v>1726</v>
      </c>
      <c r="F17" s="44">
        <f t="shared" si="1"/>
        <v>1.4484356894553883E-2</v>
      </c>
      <c r="G17" s="40"/>
      <c r="H17" s="40"/>
      <c r="I17" s="40"/>
    </row>
    <row r="18" spans="1:9" x14ac:dyDescent="0.35">
      <c r="A18">
        <v>1884</v>
      </c>
      <c r="B18" s="42">
        <v>203</v>
      </c>
      <c r="C18" s="42">
        <v>186</v>
      </c>
      <c r="D18" s="23">
        <f t="shared" si="0"/>
        <v>17</v>
      </c>
      <c r="E18" s="43">
        <v>1525</v>
      </c>
      <c r="F18" s="44">
        <f t="shared" si="1"/>
        <v>1.1147540983606558E-2</v>
      </c>
      <c r="G18" s="40"/>
      <c r="H18" s="40"/>
      <c r="I18" s="40"/>
    </row>
    <row r="19" spans="1:9" x14ac:dyDescent="0.35">
      <c r="A19">
        <v>1885</v>
      </c>
      <c r="B19" s="42">
        <v>197</v>
      </c>
      <c r="C19" s="42">
        <v>173</v>
      </c>
      <c r="D19" s="23">
        <f t="shared" si="0"/>
        <v>24</v>
      </c>
      <c r="E19" s="43">
        <v>1438</v>
      </c>
      <c r="F19" s="44">
        <f t="shared" si="1"/>
        <v>1.6689847009735744E-2</v>
      </c>
      <c r="G19" s="40"/>
      <c r="H19" s="40"/>
      <c r="I19" s="40"/>
    </row>
    <row r="20" spans="1:9" x14ac:dyDescent="0.35">
      <c r="A20">
        <v>1886</v>
      </c>
      <c r="B20" s="42">
        <v>191</v>
      </c>
      <c r="C20" s="42">
        <v>158</v>
      </c>
      <c r="D20" s="23">
        <f t="shared" si="0"/>
        <v>33</v>
      </c>
      <c r="E20" s="43">
        <v>1368</v>
      </c>
      <c r="F20" s="44">
        <f t="shared" si="1"/>
        <v>2.4122807017543858E-2</v>
      </c>
      <c r="G20" s="40"/>
      <c r="H20" s="40"/>
      <c r="I20" s="40"/>
    </row>
    <row r="21" spans="1:9" x14ac:dyDescent="0.35">
      <c r="A21">
        <v>1887</v>
      </c>
      <c r="B21" s="42">
        <v>206</v>
      </c>
      <c r="C21" s="42">
        <v>165</v>
      </c>
      <c r="D21" s="23">
        <f t="shared" si="0"/>
        <v>41</v>
      </c>
      <c r="E21" s="43">
        <v>1337</v>
      </c>
      <c r="F21" s="44">
        <f t="shared" si="1"/>
        <v>3.0665669409124907E-2</v>
      </c>
      <c r="G21" s="40"/>
      <c r="H21" s="40"/>
      <c r="I21" s="40"/>
    </row>
    <row r="22" spans="1:9" x14ac:dyDescent="0.35">
      <c r="A22">
        <v>1888</v>
      </c>
      <c r="B22" s="42">
        <v>201</v>
      </c>
      <c r="C22" s="42">
        <v>170</v>
      </c>
      <c r="D22" s="23">
        <f t="shared" si="0"/>
        <v>31</v>
      </c>
      <c r="E22" s="43">
        <v>1313</v>
      </c>
      <c r="F22" s="44">
        <f t="shared" si="1"/>
        <v>2.3610053313023609E-2</v>
      </c>
      <c r="G22" s="40"/>
      <c r="H22" s="40"/>
      <c r="I22" s="40"/>
    </row>
    <row r="23" spans="1:9" x14ac:dyDescent="0.35">
      <c r="A23">
        <v>1889</v>
      </c>
      <c r="B23" s="42">
        <v>212</v>
      </c>
      <c r="C23" s="42">
        <v>193</v>
      </c>
      <c r="D23" s="23">
        <f t="shared" si="0"/>
        <v>19</v>
      </c>
      <c r="E23" s="43">
        <v>1295</v>
      </c>
      <c r="F23" s="44">
        <f t="shared" si="1"/>
        <v>1.4671814671814672E-2</v>
      </c>
      <c r="G23" s="40"/>
      <c r="H23" s="40"/>
      <c r="I23" s="40"/>
    </row>
    <row r="24" spans="1:9" x14ac:dyDescent="0.35">
      <c r="A24">
        <v>1890</v>
      </c>
      <c r="B24" s="42">
        <v>192</v>
      </c>
      <c r="C24" s="42">
        <v>205</v>
      </c>
      <c r="D24" s="23">
        <f t="shared" si="0"/>
        <v>-13</v>
      </c>
      <c r="E24" s="43">
        <v>1361</v>
      </c>
      <c r="F24" s="44">
        <f t="shared" si="1"/>
        <v>-9.5518001469507719E-3</v>
      </c>
      <c r="G24" s="40"/>
      <c r="H24" s="40"/>
      <c r="I24" s="40"/>
    </row>
    <row r="25" spans="1:9" x14ac:dyDescent="0.35">
      <c r="A25">
        <v>1891</v>
      </c>
      <c r="B25" s="42">
        <v>206</v>
      </c>
      <c r="C25" s="42">
        <v>215</v>
      </c>
      <c r="D25" s="23">
        <f t="shared" si="0"/>
        <v>-9</v>
      </c>
      <c r="E25" s="43">
        <v>1528</v>
      </c>
      <c r="F25" s="44">
        <f t="shared" si="1"/>
        <v>-5.8900523560209425E-3</v>
      </c>
      <c r="G25" s="40"/>
      <c r="H25" s="40"/>
      <c r="I25" s="40"/>
    </row>
    <row r="26" spans="1:9" x14ac:dyDescent="0.35">
      <c r="A26">
        <v>1892</v>
      </c>
      <c r="B26" s="42">
        <v>202</v>
      </c>
      <c r="C26" s="42">
        <v>213</v>
      </c>
      <c r="D26" s="23">
        <f t="shared" si="0"/>
        <v>-11</v>
      </c>
      <c r="E26" s="43">
        <v>1748</v>
      </c>
      <c r="F26" s="44">
        <f t="shared" si="1"/>
        <v>-6.2929061784897022E-3</v>
      </c>
      <c r="G26" s="40"/>
      <c r="H26" s="40"/>
      <c r="I26" s="40"/>
    </row>
    <row r="27" spans="1:9" x14ac:dyDescent="0.35">
      <c r="A27">
        <v>1893</v>
      </c>
      <c r="B27" s="42">
        <v>226</v>
      </c>
      <c r="C27" s="42">
        <v>225</v>
      </c>
      <c r="D27" s="23">
        <f t="shared" si="0"/>
        <v>1</v>
      </c>
      <c r="E27" s="43">
        <v>1650</v>
      </c>
      <c r="F27" s="44">
        <f t="shared" si="1"/>
        <v>6.0606060606060606E-4</v>
      </c>
      <c r="G27" s="40"/>
      <c r="H27" s="40"/>
      <c r="I27" s="40"/>
    </row>
    <row r="28" spans="1:9" x14ac:dyDescent="0.35">
      <c r="A28">
        <v>1894</v>
      </c>
      <c r="B28" s="42">
        <v>210</v>
      </c>
      <c r="C28" s="42">
        <v>222</v>
      </c>
      <c r="D28" s="23">
        <f t="shared" si="0"/>
        <v>-12</v>
      </c>
      <c r="E28" s="43">
        <v>1527</v>
      </c>
      <c r="F28" s="44">
        <f t="shared" si="1"/>
        <v>-7.8585461689587421E-3</v>
      </c>
      <c r="G28" s="40"/>
      <c r="H28" s="40"/>
      <c r="I28" s="40"/>
    </row>
    <row r="29" spans="1:9" x14ac:dyDescent="0.35">
      <c r="A29">
        <v>1895</v>
      </c>
      <c r="B29" s="42">
        <v>205</v>
      </c>
      <c r="C29" s="42">
        <v>211</v>
      </c>
      <c r="D29" s="23">
        <f t="shared" si="0"/>
        <v>-6</v>
      </c>
      <c r="E29" s="43">
        <v>1406</v>
      </c>
      <c r="F29" s="44">
        <f t="shared" si="1"/>
        <v>-4.2674253200568994E-3</v>
      </c>
      <c r="G29" s="40"/>
      <c r="H29" s="40"/>
      <c r="I29" s="40"/>
    </row>
    <row r="30" spans="1:9" x14ac:dyDescent="0.35">
      <c r="A30">
        <v>1896</v>
      </c>
      <c r="B30" s="42">
        <v>239</v>
      </c>
      <c r="C30" s="42">
        <v>218</v>
      </c>
      <c r="D30" s="23">
        <f t="shared" si="0"/>
        <v>21</v>
      </c>
      <c r="E30" s="43">
        <v>1394</v>
      </c>
      <c r="F30" s="44">
        <f t="shared" si="1"/>
        <v>1.5064562410329985E-2</v>
      </c>
      <c r="G30" s="40"/>
      <c r="H30" s="40"/>
      <c r="I30" s="40"/>
    </row>
    <row r="31" spans="1:9" x14ac:dyDescent="0.35">
      <c r="A31">
        <v>1897</v>
      </c>
      <c r="B31" s="42">
        <v>228</v>
      </c>
      <c r="C31" s="42">
        <v>236</v>
      </c>
      <c r="D31" s="23">
        <f t="shared" si="0"/>
        <v>-8</v>
      </c>
      <c r="E31" s="43">
        <v>1951</v>
      </c>
      <c r="F31" s="44">
        <f t="shared" si="1"/>
        <v>-4.1004613018964632E-3</v>
      </c>
      <c r="G31" s="40"/>
      <c r="H31" s="40"/>
      <c r="I31" s="40"/>
    </row>
    <row r="32" spans="1:9" x14ac:dyDescent="0.35">
      <c r="A32">
        <v>1898</v>
      </c>
      <c r="B32" s="42">
        <v>231</v>
      </c>
      <c r="C32" s="42">
        <v>239</v>
      </c>
      <c r="D32" s="23">
        <f t="shared" si="0"/>
        <v>-8</v>
      </c>
      <c r="E32" s="43">
        <v>1613</v>
      </c>
      <c r="F32" s="44">
        <f t="shared" si="1"/>
        <v>-4.9597024178549285E-3</v>
      </c>
      <c r="G32" s="40"/>
      <c r="H32" s="40"/>
      <c r="I32" s="40"/>
    </row>
    <row r="33" spans="1:9" x14ac:dyDescent="0.35">
      <c r="A33">
        <v>1899</v>
      </c>
      <c r="B33" s="42">
        <v>267</v>
      </c>
      <c r="C33" s="42">
        <v>247</v>
      </c>
      <c r="D33" s="23">
        <f t="shared" si="0"/>
        <v>20</v>
      </c>
      <c r="E33" s="43">
        <v>1668</v>
      </c>
      <c r="F33" s="44">
        <f t="shared" si="1"/>
        <v>1.1990407673860911E-2</v>
      </c>
      <c r="G33" s="40"/>
      <c r="H33" s="40"/>
      <c r="I33" s="40"/>
    </row>
    <row r="34" spans="1:9" x14ac:dyDescent="0.35">
      <c r="A34">
        <v>1900</v>
      </c>
      <c r="B34" s="42">
        <v>291</v>
      </c>
      <c r="C34" s="42">
        <v>259</v>
      </c>
      <c r="D34" s="23">
        <f t="shared" si="0"/>
        <v>32</v>
      </c>
      <c r="E34" s="43">
        <v>1711</v>
      </c>
      <c r="F34" s="44">
        <f t="shared" si="1"/>
        <v>1.8702513150204558E-2</v>
      </c>
      <c r="G34" s="40"/>
      <c r="H34" s="40"/>
      <c r="I34" s="40"/>
    </row>
    <row r="35" spans="1:9" x14ac:dyDescent="0.35">
      <c r="A35">
        <v>1901</v>
      </c>
      <c r="B35" s="42">
        <v>268</v>
      </c>
      <c r="C35" s="42">
        <v>297</v>
      </c>
      <c r="D35" s="23">
        <f t="shared" si="0"/>
        <v>-29</v>
      </c>
      <c r="E35" s="43">
        <v>1980</v>
      </c>
      <c r="F35" s="44">
        <f t="shared" si="1"/>
        <v>-1.4646464646464647E-2</v>
      </c>
      <c r="G35" s="40"/>
      <c r="H35" s="40"/>
      <c r="I35" s="40"/>
    </row>
    <row r="36" spans="1:9" x14ac:dyDescent="0.35">
      <c r="A36">
        <v>1902</v>
      </c>
      <c r="B36" s="42">
        <v>272</v>
      </c>
      <c r="C36" s="42">
        <v>258</v>
      </c>
      <c r="D36" s="23">
        <f t="shared" si="0"/>
        <v>14</v>
      </c>
      <c r="E36" s="43">
        <v>1737</v>
      </c>
      <c r="F36" s="44">
        <f t="shared" si="1"/>
        <v>8.0598733448474374E-3</v>
      </c>
      <c r="G36" s="40"/>
      <c r="H36" s="40"/>
      <c r="I36" s="40"/>
    </row>
    <row r="37" spans="1:9" x14ac:dyDescent="0.35">
      <c r="A37">
        <v>1903</v>
      </c>
      <c r="B37" s="42">
        <v>292</v>
      </c>
      <c r="C37" s="42">
        <v>257</v>
      </c>
      <c r="D37" s="23">
        <f t="shared" si="0"/>
        <v>35</v>
      </c>
      <c r="E37" s="43">
        <v>1894</v>
      </c>
      <c r="F37" s="44">
        <f t="shared" si="1"/>
        <v>1.8479408658922915E-2</v>
      </c>
      <c r="G37" s="40"/>
      <c r="H37" s="40"/>
      <c r="I37" s="40"/>
    </row>
    <row r="38" spans="1:9" x14ac:dyDescent="0.35">
      <c r="A38">
        <v>1904</v>
      </c>
      <c r="B38" s="42">
        <v>328</v>
      </c>
      <c r="C38" s="42">
        <v>279</v>
      </c>
      <c r="D38" s="23">
        <f t="shared" si="0"/>
        <v>49</v>
      </c>
      <c r="E38" s="43">
        <v>1792</v>
      </c>
      <c r="F38" s="44">
        <f t="shared" si="1"/>
        <v>2.734375E-2</v>
      </c>
      <c r="G38" s="40"/>
      <c r="H38" s="40"/>
      <c r="I38" s="40"/>
    </row>
    <row r="39" spans="1:9" x14ac:dyDescent="0.35">
      <c r="A39">
        <v>1905</v>
      </c>
      <c r="B39" s="42">
        <v>384</v>
      </c>
      <c r="C39" s="42">
        <v>311</v>
      </c>
      <c r="D39" s="23">
        <f t="shared" si="0"/>
        <v>73</v>
      </c>
      <c r="E39" s="43">
        <v>1825</v>
      </c>
      <c r="F39" s="44">
        <f t="shared" si="1"/>
        <v>0.04</v>
      </c>
      <c r="G39" s="40"/>
      <c r="H39" s="40"/>
      <c r="I39" s="40"/>
    </row>
    <row r="40" spans="1:9" x14ac:dyDescent="0.35">
      <c r="A40">
        <v>1906</v>
      </c>
      <c r="B40" s="42">
        <v>380</v>
      </c>
      <c r="C40" s="42">
        <v>324</v>
      </c>
      <c r="D40" s="23">
        <f t="shared" si="0"/>
        <v>56</v>
      </c>
      <c r="E40" s="43">
        <v>1961</v>
      </c>
      <c r="F40" s="44">
        <f t="shared" si="1"/>
        <v>2.855685874553799E-2</v>
      </c>
      <c r="G40" s="40"/>
      <c r="H40" s="40"/>
      <c r="I40" s="40"/>
    </row>
    <row r="41" spans="1:9" x14ac:dyDescent="0.35">
      <c r="A41">
        <v>1907</v>
      </c>
      <c r="B41" s="42">
        <v>405</v>
      </c>
      <c r="C41" s="42">
        <v>364</v>
      </c>
      <c r="D41" s="23">
        <f t="shared" si="0"/>
        <v>41</v>
      </c>
      <c r="E41" s="43">
        <v>2148</v>
      </c>
      <c r="F41" s="44">
        <f t="shared" si="1"/>
        <v>1.9087523277467412E-2</v>
      </c>
      <c r="G41" s="40"/>
      <c r="H41" s="40"/>
      <c r="I41" s="40"/>
    </row>
    <row r="42" spans="1:9" x14ac:dyDescent="0.35">
      <c r="A42">
        <v>1908</v>
      </c>
      <c r="B42" s="42">
        <v>433</v>
      </c>
      <c r="C42" s="42">
        <v>417</v>
      </c>
      <c r="D42" s="23">
        <f t="shared" si="0"/>
        <v>16</v>
      </c>
      <c r="E42" s="43">
        <v>2418</v>
      </c>
      <c r="F42" s="44">
        <f t="shared" si="1"/>
        <v>6.6170388751033912E-3</v>
      </c>
      <c r="G42" s="40"/>
      <c r="H42" s="40"/>
      <c r="I42" s="40"/>
    </row>
    <row r="43" spans="1:9" x14ac:dyDescent="0.35">
      <c r="A43">
        <v>1909</v>
      </c>
      <c r="B43" s="42">
        <v>420</v>
      </c>
      <c r="C43" s="42">
        <v>394</v>
      </c>
      <c r="D43" s="23">
        <f t="shared" si="0"/>
        <v>26</v>
      </c>
      <c r="E43" s="43">
        <v>2358</v>
      </c>
      <c r="F43" s="44">
        <f t="shared" si="1"/>
        <v>1.102629346904156E-2</v>
      </c>
      <c r="G43" s="40"/>
      <c r="H43" s="40"/>
      <c r="I43" s="40"/>
    </row>
    <row r="44" spans="1:9" x14ac:dyDescent="0.35">
      <c r="A44">
        <v>1910</v>
      </c>
      <c r="B44" s="42">
        <v>448</v>
      </c>
      <c r="C44" s="42">
        <v>490</v>
      </c>
      <c r="D44" s="23">
        <f t="shared" si="0"/>
        <v>-42</v>
      </c>
      <c r="E44" s="43">
        <v>2589</v>
      </c>
      <c r="F44" s="44">
        <f t="shared" si="1"/>
        <v>-1.6222479721900347E-2</v>
      </c>
      <c r="G44" s="40"/>
      <c r="H44" s="40"/>
      <c r="I44" s="40"/>
    </row>
    <row r="45" spans="1:9" x14ac:dyDescent="0.35">
      <c r="A45">
        <v>1911</v>
      </c>
      <c r="B45" s="42">
        <v>520</v>
      </c>
      <c r="C45" s="42">
        <v>538</v>
      </c>
      <c r="D45" s="23">
        <f t="shared" si="0"/>
        <v>-18</v>
      </c>
      <c r="E45" s="43">
        <v>2961</v>
      </c>
      <c r="F45" s="44">
        <f t="shared" si="1"/>
        <v>-6.0790273556231003E-3</v>
      </c>
      <c r="G45" s="40"/>
      <c r="H45" s="40"/>
      <c r="I45" s="40"/>
    </row>
    <row r="46" spans="1:9" x14ac:dyDescent="0.35">
      <c r="A46">
        <v>1912</v>
      </c>
      <c r="B46" s="42">
        <v>596</v>
      </c>
      <c r="C46" s="42">
        <v>585</v>
      </c>
      <c r="D46" s="23">
        <f t="shared" si="0"/>
        <v>11</v>
      </c>
      <c r="E46" s="43">
        <v>3288</v>
      </c>
      <c r="F46" s="44">
        <f t="shared" si="1"/>
        <v>3.3454987834549877E-3</v>
      </c>
      <c r="G46" s="40"/>
      <c r="H46" s="40"/>
      <c r="I46" s="40"/>
    </row>
    <row r="47" spans="1:9" x14ac:dyDescent="0.35">
      <c r="A47">
        <v>1913</v>
      </c>
      <c r="B47" s="42">
        <v>696</v>
      </c>
      <c r="C47" s="42">
        <v>690</v>
      </c>
      <c r="D47" s="23">
        <f t="shared" si="0"/>
        <v>6</v>
      </c>
      <c r="E47" s="43">
        <v>3462</v>
      </c>
      <c r="F47" s="44">
        <f t="shared" si="1"/>
        <v>1.7331022530329288E-3</v>
      </c>
      <c r="G47" s="40"/>
      <c r="H47" s="40"/>
      <c r="I47" s="40"/>
    </row>
    <row r="48" spans="1:9" x14ac:dyDescent="0.35">
      <c r="A48">
        <v>1914</v>
      </c>
      <c r="B48" s="42">
        <v>680</v>
      </c>
      <c r="C48" s="42">
        <v>653</v>
      </c>
      <c r="D48" s="23">
        <f t="shared" si="0"/>
        <v>27</v>
      </c>
      <c r="E48" s="43">
        <v>3362</v>
      </c>
      <c r="F48" s="44">
        <f t="shared" si="1"/>
        <v>8.030933967876264E-3</v>
      </c>
      <c r="G48" s="40"/>
      <c r="H48" s="40"/>
      <c r="I48" s="40"/>
    </row>
    <row r="49" spans="1:9" x14ac:dyDescent="0.35">
      <c r="A49">
        <v>1915</v>
      </c>
      <c r="B49" s="42">
        <v>839</v>
      </c>
      <c r="C49" s="42">
        <v>652</v>
      </c>
      <c r="D49" s="23">
        <f t="shared" si="0"/>
        <v>187</v>
      </c>
      <c r="E49" s="43">
        <v>3608</v>
      </c>
      <c r="F49" s="44">
        <f t="shared" si="1"/>
        <v>5.1829268292682924E-2</v>
      </c>
      <c r="G49" s="40"/>
      <c r="H49" s="40"/>
      <c r="I49" s="40"/>
    </row>
    <row r="50" spans="1:9" x14ac:dyDescent="0.35">
      <c r="A50">
        <v>1916</v>
      </c>
      <c r="B50" s="42">
        <v>876</v>
      </c>
      <c r="C50" s="42">
        <v>757</v>
      </c>
      <c r="D50" s="23">
        <f t="shared" si="0"/>
        <v>119</v>
      </c>
      <c r="E50" s="43">
        <v>3922</v>
      </c>
      <c r="F50" s="44">
        <f t="shared" si="1"/>
        <v>3.0341662417134114E-2</v>
      </c>
      <c r="G50" s="40"/>
      <c r="H50" s="40"/>
      <c r="I50" s="40"/>
    </row>
    <row r="51" spans="1:9" x14ac:dyDescent="0.35">
      <c r="A51">
        <v>1917</v>
      </c>
      <c r="B51" s="42">
        <v>830</v>
      </c>
      <c r="C51" s="42">
        <v>778</v>
      </c>
      <c r="D51" s="23">
        <f t="shared" si="0"/>
        <v>52</v>
      </c>
      <c r="E51" s="43">
        <v>4163</v>
      </c>
      <c r="F51" s="44">
        <f t="shared" si="1"/>
        <v>1.2490992073024261E-2</v>
      </c>
      <c r="G51" s="40"/>
      <c r="H51" s="40"/>
      <c r="I51" s="40"/>
    </row>
    <row r="52" spans="1:9" x14ac:dyDescent="0.35">
      <c r="A52">
        <v>1918</v>
      </c>
      <c r="B52" s="42">
        <v>720</v>
      </c>
      <c r="C52" s="42">
        <v>968</v>
      </c>
      <c r="D52" s="23">
        <f t="shared" si="0"/>
        <v>-248</v>
      </c>
      <c r="E52" s="43">
        <v>5015</v>
      </c>
      <c r="F52" s="44">
        <f t="shared" si="1"/>
        <v>-4.945164506480558E-2</v>
      </c>
      <c r="G52" s="40"/>
      <c r="H52" s="40"/>
      <c r="I52" s="40"/>
    </row>
    <row r="53" spans="1:9" x14ac:dyDescent="0.35">
      <c r="A53">
        <v>1919</v>
      </c>
      <c r="B53" s="42">
        <v>2131</v>
      </c>
      <c r="C53" s="42">
        <v>1385</v>
      </c>
      <c r="D53" s="23">
        <f t="shared" si="0"/>
        <v>746</v>
      </c>
      <c r="E53" s="43">
        <v>6617</v>
      </c>
      <c r="F53" s="44">
        <f t="shared" si="1"/>
        <v>0.11273991234698504</v>
      </c>
      <c r="G53" s="40"/>
      <c r="H53" s="40"/>
      <c r="I53" s="40"/>
    </row>
    <row r="54" spans="1:9" x14ac:dyDescent="0.35">
      <c r="A54">
        <v>1920</v>
      </c>
      <c r="B54" s="42">
        <v>2169</v>
      </c>
      <c r="C54" s="42">
        <v>1978</v>
      </c>
      <c r="D54" s="23">
        <f t="shared" si="0"/>
        <v>191</v>
      </c>
      <c r="E54" s="43">
        <v>9393</v>
      </c>
      <c r="F54" s="44">
        <f t="shared" si="1"/>
        <v>2.0334291493665495E-2</v>
      </c>
      <c r="G54" s="40"/>
      <c r="H54" s="40"/>
      <c r="I54" s="40"/>
    </row>
    <row r="55" spans="1:9" x14ac:dyDescent="0.35">
      <c r="A55">
        <v>1921</v>
      </c>
      <c r="B55" s="42">
        <v>1209</v>
      </c>
      <c r="C55" s="42">
        <v>1716</v>
      </c>
      <c r="D55" s="23">
        <f t="shared" si="0"/>
        <v>-507</v>
      </c>
      <c r="E55" s="43">
        <v>7067</v>
      </c>
      <c r="F55" s="44">
        <f t="shared" si="1"/>
        <v>-7.1741898967029857E-2</v>
      </c>
      <c r="G55" s="40"/>
      <c r="H55" s="40"/>
      <c r="I55" s="40"/>
    </row>
    <row r="56" spans="1:9" x14ac:dyDescent="0.35">
      <c r="A56">
        <v>1922</v>
      </c>
      <c r="B56" s="42">
        <v>1194</v>
      </c>
      <c r="C56" s="42">
        <v>1216</v>
      </c>
      <c r="D56" s="23">
        <f t="shared" si="0"/>
        <v>-22</v>
      </c>
      <c r="E56" s="43">
        <v>5698</v>
      </c>
      <c r="F56" s="44">
        <f t="shared" si="1"/>
        <v>-3.8610038610038611E-3</v>
      </c>
      <c r="G56" s="40"/>
      <c r="H56" s="40"/>
      <c r="I56" s="40"/>
    </row>
    <row r="57" spans="1:9" x14ac:dyDescent="0.35">
      <c r="A57">
        <v>1923</v>
      </c>
      <c r="B57" s="42">
        <v>1420</v>
      </c>
      <c r="C57" s="42">
        <v>1195</v>
      </c>
      <c r="D57" s="23">
        <f t="shared" si="0"/>
        <v>225</v>
      </c>
      <c r="E57" s="43">
        <v>5474</v>
      </c>
      <c r="F57" s="44">
        <f t="shared" si="1"/>
        <v>4.1103397880891485E-2</v>
      </c>
      <c r="G57" s="40"/>
      <c r="H57" s="40"/>
      <c r="I57" s="40"/>
    </row>
    <row r="58" spans="1:9" x14ac:dyDescent="0.35">
      <c r="A58">
        <v>1924</v>
      </c>
      <c r="B58" s="42">
        <v>1575</v>
      </c>
      <c r="C58" s="42">
        <v>1311</v>
      </c>
      <c r="D58" s="23">
        <f t="shared" si="0"/>
        <v>264</v>
      </c>
      <c r="E58" s="43">
        <v>5977</v>
      </c>
      <c r="F58" s="44">
        <f t="shared" si="1"/>
        <v>4.416931571022252E-2</v>
      </c>
      <c r="G58" s="40"/>
      <c r="H58" s="40"/>
      <c r="I58" s="40"/>
    </row>
    <row r="59" spans="1:9" x14ac:dyDescent="0.35">
      <c r="A59">
        <v>1925</v>
      </c>
      <c r="B59" s="42">
        <v>1824</v>
      </c>
      <c r="C59" s="42">
        <v>1451</v>
      </c>
      <c r="D59" s="23">
        <f t="shared" si="0"/>
        <v>373</v>
      </c>
      <c r="E59" s="43">
        <v>5966</v>
      </c>
      <c r="F59" s="44">
        <f t="shared" si="1"/>
        <v>6.2520952061682872E-2</v>
      </c>
      <c r="G59" s="40"/>
      <c r="H59" s="40"/>
      <c r="I59" s="40"/>
    </row>
    <row r="60" spans="1:9" x14ac:dyDescent="0.35">
      <c r="A60">
        <v>1926</v>
      </c>
      <c r="B60" s="42">
        <v>1655</v>
      </c>
      <c r="C60" s="42">
        <v>1506</v>
      </c>
      <c r="D60" s="23">
        <f t="shared" si="0"/>
        <v>149</v>
      </c>
      <c r="E60" s="43">
        <v>6660</v>
      </c>
      <c r="F60" s="44">
        <f t="shared" si="1"/>
        <v>2.2372372372372374E-2</v>
      </c>
      <c r="G60" s="40"/>
      <c r="H60" s="40"/>
      <c r="I60" s="40"/>
    </row>
    <row r="61" spans="1:9" x14ac:dyDescent="0.35">
      <c r="A61">
        <v>1927</v>
      </c>
      <c r="B61" s="42">
        <v>1682</v>
      </c>
      <c r="C61" s="42">
        <v>1554</v>
      </c>
      <c r="D61" s="23">
        <f t="shared" si="0"/>
        <v>128</v>
      </c>
      <c r="E61" s="43">
        <v>6280</v>
      </c>
      <c r="F61" s="44">
        <f t="shared" si="1"/>
        <v>2.038216560509554E-2</v>
      </c>
      <c r="G61" s="40"/>
      <c r="H61" s="40"/>
      <c r="I61" s="40"/>
    </row>
    <row r="62" spans="1:9" x14ac:dyDescent="0.35">
      <c r="A62">
        <v>1928</v>
      </c>
      <c r="B62" s="42">
        <v>1626</v>
      </c>
      <c r="C62" s="42">
        <v>1612</v>
      </c>
      <c r="D62" s="23">
        <f t="shared" si="0"/>
        <v>14</v>
      </c>
      <c r="E62" s="43">
        <v>5890</v>
      </c>
      <c r="F62" s="44">
        <f t="shared" si="1"/>
        <v>2.3769100169779285E-3</v>
      </c>
      <c r="G62" s="40"/>
      <c r="H62" s="40"/>
      <c r="I62" s="40"/>
    </row>
    <row r="63" spans="1:9" x14ac:dyDescent="0.35">
      <c r="A63">
        <v>1929</v>
      </c>
      <c r="B63" s="42">
        <v>1475</v>
      </c>
      <c r="C63" s="42">
        <v>1626</v>
      </c>
      <c r="D63" s="23">
        <f t="shared" si="0"/>
        <v>-151</v>
      </c>
      <c r="E63" s="43">
        <v>6281</v>
      </c>
      <c r="F63" s="44">
        <f t="shared" si="1"/>
        <v>-2.4040757841108103E-2</v>
      </c>
      <c r="G63" s="40"/>
      <c r="H63" s="40"/>
      <c r="I63" s="40"/>
    </row>
    <row r="64" spans="1:9" x14ac:dyDescent="0.35">
      <c r="A64">
        <v>1930</v>
      </c>
      <c r="B64" s="42">
        <v>1197</v>
      </c>
      <c r="C64" s="42">
        <v>1258</v>
      </c>
      <c r="D64" s="23">
        <f t="shared" si="0"/>
        <v>-61</v>
      </c>
      <c r="E64" s="43">
        <v>6495</v>
      </c>
      <c r="F64" s="44">
        <f t="shared" si="1"/>
        <v>-9.3918398768283295E-3</v>
      </c>
      <c r="G64" s="40"/>
      <c r="H64" s="40"/>
      <c r="I64" s="40"/>
    </row>
    <row r="65" spans="1:9" x14ac:dyDescent="0.35">
      <c r="A65">
        <v>1931</v>
      </c>
      <c r="B65" s="42">
        <v>770</v>
      </c>
      <c r="C65" s="42">
        <v>888</v>
      </c>
      <c r="D65" s="23">
        <f t="shared" si="0"/>
        <v>-118</v>
      </c>
      <c r="E65" s="43">
        <v>3891</v>
      </c>
      <c r="F65" s="44">
        <f t="shared" si="1"/>
        <v>-3.0326394243125162E-2</v>
      </c>
      <c r="G65" s="40"/>
      <c r="H65" s="40"/>
      <c r="I65" s="40"/>
    </row>
    <row r="66" spans="1:9" x14ac:dyDescent="0.35">
      <c r="A66">
        <v>1932</v>
      </c>
      <c r="B66" s="42">
        <v>549</v>
      </c>
      <c r="C66" s="42">
        <v>657</v>
      </c>
      <c r="D66" s="23">
        <f t="shared" si="0"/>
        <v>-108</v>
      </c>
      <c r="E66" s="43">
        <v>3004</v>
      </c>
      <c r="F66" s="44">
        <f t="shared" si="1"/>
        <v>-3.5952063914780293E-2</v>
      </c>
      <c r="G66" s="40"/>
      <c r="H66" s="40"/>
      <c r="I66" s="40"/>
    </row>
    <row r="67" spans="1:9" x14ac:dyDescent="0.35">
      <c r="A67">
        <v>1933</v>
      </c>
      <c r="B67" s="42">
        <v>490</v>
      </c>
      <c r="C67" s="42">
        <v>573</v>
      </c>
      <c r="D67" s="23">
        <f t="shared" si="0"/>
        <v>-83</v>
      </c>
      <c r="E67" s="43">
        <v>2491</v>
      </c>
      <c r="F67" s="44">
        <f t="shared" si="1"/>
        <v>-3.3319951826575669E-2</v>
      </c>
      <c r="G67" s="40"/>
      <c r="H67" s="40"/>
      <c r="I67" s="40"/>
    </row>
    <row r="68" spans="1:9" x14ac:dyDescent="0.35">
      <c r="A68">
        <v>1934</v>
      </c>
      <c r="B68" s="42">
        <v>513</v>
      </c>
      <c r="C68" s="42">
        <v>515</v>
      </c>
      <c r="D68" s="23">
        <f t="shared" si="0"/>
        <v>-2</v>
      </c>
      <c r="E68" s="43">
        <v>2409</v>
      </c>
      <c r="F68" s="44">
        <f t="shared" si="1"/>
        <v>-8.3022000830220008E-4</v>
      </c>
      <c r="G68" s="40"/>
      <c r="H68" s="40"/>
      <c r="I68" s="40"/>
    </row>
    <row r="69" spans="1:9" x14ac:dyDescent="0.35">
      <c r="A69">
        <v>1935</v>
      </c>
      <c r="B69" s="42">
        <v>507</v>
      </c>
      <c r="C69" s="42">
        <v>512</v>
      </c>
      <c r="D69" s="23">
        <f t="shared" ref="D69:D132" si="2">B69-C69</f>
        <v>-5</v>
      </c>
      <c r="E69" s="43">
        <v>2721</v>
      </c>
      <c r="F69" s="44">
        <f t="shared" ref="F69:F132" si="3">IFERROR(D69/E69,"NA")</f>
        <v>-1.8375597206909224E-3</v>
      </c>
      <c r="G69" s="40"/>
      <c r="H69" s="40"/>
      <c r="I69" s="40"/>
    </row>
    <row r="70" spans="1:9" x14ac:dyDescent="0.35">
      <c r="A70">
        <v>1936</v>
      </c>
      <c r="B70" s="42">
        <v>630</v>
      </c>
      <c r="C70" s="42">
        <v>567</v>
      </c>
      <c r="D70" s="23">
        <f t="shared" si="2"/>
        <v>63</v>
      </c>
      <c r="E70" s="43">
        <v>2668</v>
      </c>
      <c r="F70" s="44">
        <f t="shared" si="3"/>
        <v>2.3613193403298351E-2</v>
      </c>
      <c r="G70" s="40"/>
      <c r="H70" s="40"/>
      <c r="I70" s="40"/>
    </row>
    <row r="71" spans="1:9" x14ac:dyDescent="0.35">
      <c r="A71">
        <v>1937</v>
      </c>
      <c r="B71" s="42">
        <v>1024</v>
      </c>
      <c r="C71" s="42">
        <v>880</v>
      </c>
      <c r="D71" s="23">
        <f t="shared" si="2"/>
        <v>144</v>
      </c>
      <c r="E71" s="43">
        <v>3221</v>
      </c>
      <c r="F71" s="44">
        <f t="shared" si="3"/>
        <v>4.4706612853151195E-2</v>
      </c>
      <c r="G71" s="40"/>
      <c r="H71" s="40"/>
      <c r="I71" s="40"/>
    </row>
    <row r="72" spans="1:9" x14ac:dyDescent="0.35">
      <c r="A72">
        <v>1938</v>
      </c>
      <c r="B72" s="42">
        <v>708</v>
      </c>
      <c r="C72" s="42">
        <v>791</v>
      </c>
      <c r="D72" s="23">
        <f t="shared" si="2"/>
        <v>-83</v>
      </c>
      <c r="E72" s="43">
        <v>3334</v>
      </c>
      <c r="F72" s="44">
        <f t="shared" si="3"/>
        <v>-2.4895020995800841E-2</v>
      </c>
      <c r="G72" s="40"/>
      <c r="H72" s="40"/>
      <c r="I72" s="40"/>
    </row>
    <row r="73" spans="1:9" x14ac:dyDescent="0.35">
      <c r="A73">
        <v>1939</v>
      </c>
      <c r="B73" s="42">
        <v>812</v>
      </c>
      <c r="C73" s="42">
        <v>741</v>
      </c>
      <c r="D73" s="23">
        <f t="shared" si="2"/>
        <v>71</v>
      </c>
      <c r="E73" s="43">
        <v>3324</v>
      </c>
      <c r="F73" s="44">
        <f t="shared" si="3"/>
        <v>2.1359807460890494E-2</v>
      </c>
      <c r="G73" s="40"/>
      <c r="H73" s="40"/>
      <c r="I73" s="40"/>
    </row>
    <row r="74" spans="1:9" x14ac:dyDescent="0.35">
      <c r="A74">
        <v>1940</v>
      </c>
      <c r="B74" s="42">
        <v>957</v>
      </c>
      <c r="C74" s="42">
        <v>670</v>
      </c>
      <c r="D74" s="23">
        <f t="shared" si="2"/>
        <v>287</v>
      </c>
      <c r="E74" s="43">
        <v>4076</v>
      </c>
      <c r="F74" s="44">
        <f t="shared" si="3"/>
        <v>7.0412168792934243E-2</v>
      </c>
      <c r="G74" s="40"/>
      <c r="H74" s="40"/>
      <c r="I74" s="40"/>
    </row>
    <row r="75" spans="1:9" x14ac:dyDescent="0.35">
      <c r="A75">
        <v>1941</v>
      </c>
      <c r="B75" s="42">
        <v>1085</v>
      </c>
      <c r="C75" s="42">
        <v>713</v>
      </c>
      <c r="D75" s="23">
        <f t="shared" si="2"/>
        <v>372</v>
      </c>
      <c r="E75" s="43">
        <v>4450</v>
      </c>
      <c r="F75" s="44">
        <f t="shared" si="3"/>
        <v>8.3595505617977531E-2</v>
      </c>
      <c r="G75" s="40"/>
      <c r="H75" s="40"/>
      <c r="I75" s="40"/>
    </row>
    <row r="76" spans="1:9" x14ac:dyDescent="0.35">
      <c r="A76">
        <v>1942</v>
      </c>
      <c r="B76" s="6"/>
      <c r="C76" s="6"/>
      <c r="D76" s="23">
        <f t="shared" si="2"/>
        <v>0</v>
      </c>
      <c r="E76" s="6"/>
      <c r="F76" s="44" t="str">
        <f t="shared" si="3"/>
        <v>NA</v>
      </c>
      <c r="G76" s="40"/>
      <c r="H76" s="40"/>
      <c r="I76" s="40"/>
    </row>
    <row r="77" spans="1:9" x14ac:dyDescent="0.35">
      <c r="A77">
        <v>1943</v>
      </c>
      <c r="B77" s="6"/>
      <c r="C77" s="6"/>
      <c r="D77" s="23">
        <f t="shared" si="2"/>
        <v>0</v>
      </c>
      <c r="E77" s="6"/>
      <c r="F77" s="44" t="str">
        <f t="shared" si="3"/>
        <v>NA</v>
      </c>
      <c r="G77" s="40"/>
      <c r="H77" s="40"/>
      <c r="I77" s="40"/>
    </row>
    <row r="78" spans="1:9" x14ac:dyDescent="0.35">
      <c r="A78">
        <v>1944</v>
      </c>
      <c r="B78" s="6"/>
      <c r="C78" s="6"/>
      <c r="D78" s="23">
        <f t="shared" si="2"/>
        <v>0</v>
      </c>
      <c r="E78" s="6"/>
      <c r="F78" s="44" t="str">
        <f t="shared" si="3"/>
        <v>NA</v>
      </c>
      <c r="G78" s="40"/>
      <c r="H78" s="40"/>
      <c r="I78" s="40"/>
    </row>
    <row r="79" spans="1:9" x14ac:dyDescent="0.35">
      <c r="A79">
        <v>1945</v>
      </c>
      <c r="B79" s="6"/>
      <c r="C79" s="6"/>
      <c r="D79" s="23">
        <f t="shared" si="2"/>
        <v>0</v>
      </c>
      <c r="E79" s="6"/>
      <c r="F79" s="44" t="str">
        <f t="shared" si="3"/>
        <v>NA</v>
      </c>
      <c r="G79" s="40"/>
      <c r="H79" s="40"/>
      <c r="I79" s="40"/>
    </row>
    <row r="80" spans="1:9" x14ac:dyDescent="0.35">
      <c r="A80">
        <v>1946</v>
      </c>
      <c r="B80" s="6"/>
      <c r="C80" s="6"/>
      <c r="D80" s="23">
        <f t="shared" si="2"/>
        <v>0</v>
      </c>
      <c r="E80" s="6"/>
      <c r="F80" s="44" t="str">
        <f t="shared" si="3"/>
        <v>NA</v>
      </c>
      <c r="G80" s="40"/>
      <c r="H80" s="40"/>
      <c r="I80" s="40"/>
    </row>
    <row r="81" spans="1:9" x14ac:dyDescent="0.35">
      <c r="A81">
        <v>1947</v>
      </c>
      <c r="B81" s="6"/>
      <c r="C81" s="6"/>
      <c r="D81" s="23">
        <f t="shared" si="2"/>
        <v>0</v>
      </c>
      <c r="E81" s="6"/>
      <c r="F81" s="44" t="str">
        <f t="shared" si="3"/>
        <v>NA</v>
      </c>
      <c r="G81" s="40"/>
      <c r="H81" s="40"/>
      <c r="I81" s="40"/>
    </row>
    <row r="82" spans="1:9" x14ac:dyDescent="0.35">
      <c r="A82">
        <v>1948</v>
      </c>
      <c r="B82">
        <v>986</v>
      </c>
      <c r="C82" s="23">
        <v>1106</v>
      </c>
      <c r="D82" s="23">
        <f t="shared" si="2"/>
        <v>-120</v>
      </c>
      <c r="E82" s="23">
        <v>39463</v>
      </c>
      <c r="F82" s="44">
        <f t="shared" si="3"/>
        <v>-3.0408230494387146E-3</v>
      </c>
      <c r="G82" s="40"/>
      <c r="H82" s="40"/>
      <c r="I82" s="40"/>
    </row>
    <row r="83" spans="1:9" x14ac:dyDescent="0.35">
      <c r="A83">
        <v>1949</v>
      </c>
      <c r="B83" s="23">
        <v>1099</v>
      </c>
      <c r="C83" s="23">
        <v>1719</v>
      </c>
      <c r="D83" s="23">
        <f t="shared" si="2"/>
        <v>-620</v>
      </c>
      <c r="E83" s="23">
        <v>37794</v>
      </c>
      <c r="F83" s="44">
        <f t="shared" si="3"/>
        <v>-1.640472032597767E-2</v>
      </c>
      <c r="G83" s="40"/>
      <c r="H83" s="40"/>
      <c r="I83" s="40"/>
    </row>
    <row r="84" spans="1:9" x14ac:dyDescent="0.35">
      <c r="A84">
        <v>1950</v>
      </c>
      <c r="B84" s="23">
        <v>5548</v>
      </c>
      <c r="C84" s="23">
        <v>6670</v>
      </c>
      <c r="D84" s="23">
        <f t="shared" si="2"/>
        <v>-1122</v>
      </c>
      <c r="E84" s="23">
        <v>37824</v>
      </c>
      <c r="F84" s="44">
        <f t="shared" si="3"/>
        <v>-2.9663705583756344E-2</v>
      </c>
      <c r="G84" s="40"/>
      <c r="H84" s="40"/>
      <c r="I84" s="40"/>
    </row>
    <row r="85" spans="1:9" x14ac:dyDescent="0.35">
      <c r="A85">
        <v>1951</v>
      </c>
      <c r="B85" s="23">
        <v>10017</v>
      </c>
      <c r="C85" s="23">
        <v>14318</v>
      </c>
      <c r="D85" s="23">
        <f t="shared" si="2"/>
        <v>-4301</v>
      </c>
      <c r="E85" s="23">
        <v>74269</v>
      </c>
      <c r="F85" s="44">
        <f t="shared" si="3"/>
        <v>-5.79111069221344E-2</v>
      </c>
      <c r="G85" s="40"/>
      <c r="H85" s="40"/>
      <c r="I85" s="40"/>
    </row>
    <row r="86" spans="1:9" x14ac:dyDescent="0.35">
      <c r="A86">
        <v>1952</v>
      </c>
      <c r="B86" s="23">
        <v>11058</v>
      </c>
      <c r="C86" s="23">
        <v>22083</v>
      </c>
      <c r="D86" s="23">
        <f t="shared" si="2"/>
        <v>-11025</v>
      </c>
      <c r="E86" s="23">
        <v>98755</v>
      </c>
      <c r="F86" s="44">
        <f t="shared" si="3"/>
        <v>-0.11163991696622956</v>
      </c>
      <c r="G86" s="40"/>
      <c r="H86" s="40"/>
      <c r="I86" s="40"/>
    </row>
    <row r="87" spans="1:9" x14ac:dyDescent="0.35">
      <c r="A87">
        <v>1953</v>
      </c>
      <c r="B87" s="23">
        <v>10043</v>
      </c>
      <c r="C87" s="23">
        <v>14268</v>
      </c>
      <c r="D87" s="23">
        <f t="shared" si="2"/>
        <v>-4225</v>
      </c>
      <c r="E87" s="23">
        <v>87964</v>
      </c>
      <c r="F87" s="44">
        <f t="shared" si="3"/>
        <v>-4.8031012687008323E-2</v>
      </c>
      <c r="G87" s="40"/>
      <c r="H87" s="40"/>
      <c r="I87" s="40"/>
    </row>
    <row r="88" spans="1:9" x14ac:dyDescent="0.35">
      <c r="A88">
        <v>1954</v>
      </c>
      <c r="B88" s="23">
        <v>10328</v>
      </c>
      <c r="C88" s="23">
        <v>16862</v>
      </c>
      <c r="D88" s="23">
        <f t="shared" si="2"/>
        <v>-6534</v>
      </c>
      <c r="E88" s="23">
        <v>89251</v>
      </c>
      <c r="F88" s="44">
        <f t="shared" si="3"/>
        <v>-7.3209263761750562E-2</v>
      </c>
      <c r="G88" s="40"/>
      <c r="H88" s="40"/>
      <c r="I88" s="40"/>
    </row>
    <row r="89" spans="1:9" x14ac:dyDescent="0.35">
      <c r="A89">
        <v>1955</v>
      </c>
      <c r="B89" s="23">
        <v>13051</v>
      </c>
      <c r="C89" s="23">
        <v>17164</v>
      </c>
      <c r="D89" s="23">
        <f t="shared" si="2"/>
        <v>-4113</v>
      </c>
      <c r="E89" s="23">
        <v>112264</v>
      </c>
      <c r="F89" s="44">
        <f t="shared" si="3"/>
        <v>-3.6636855982327368E-2</v>
      </c>
      <c r="G89" s="40"/>
      <c r="H89" s="40"/>
      <c r="I89" s="40"/>
    </row>
    <row r="90" spans="1:9" x14ac:dyDescent="0.35">
      <c r="A90">
        <v>1956</v>
      </c>
      <c r="B90" s="23">
        <v>23290</v>
      </c>
      <c r="C90" s="23">
        <v>20060</v>
      </c>
      <c r="D90" s="23">
        <f t="shared" si="2"/>
        <v>3230</v>
      </c>
      <c r="E90" s="23">
        <v>153023</v>
      </c>
      <c r="F90" s="44">
        <f t="shared" si="3"/>
        <v>2.1107938022388792E-2</v>
      </c>
      <c r="G90" s="40"/>
      <c r="H90" s="40"/>
      <c r="I90" s="40"/>
    </row>
    <row r="91" spans="1:9" x14ac:dyDescent="0.35">
      <c r="A91">
        <v>1957</v>
      </c>
      <c r="B91" s="23">
        <v>31754</v>
      </c>
      <c r="C91" s="23">
        <v>36352</v>
      </c>
      <c r="D91" s="23">
        <f t="shared" si="2"/>
        <v>-4598</v>
      </c>
      <c r="E91" s="23">
        <v>154016</v>
      </c>
      <c r="F91" s="44">
        <f t="shared" si="3"/>
        <v>-2.9854041138583004E-2</v>
      </c>
      <c r="G91" s="40"/>
      <c r="H91" s="40"/>
      <c r="I91" s="40"/>
    </row>
    <row r="92" spans="1:9" x14ac:dyDescent="0.35">
      <c r="A92">
        <v>1958</v>
      </c>
      <c r="B92" s="23">
        <v>33660</v>
      </c>
      <c r="C92" s="23">
        <v>35891</v>
      </c>
      <c r="D92" s="23">
        <f t="shared" si="2"/>
        <v>-2231</v>
      </c>
      <c r="E92" s="23">
        <v>251607</v>
      </c>
      <c r="F92" s="44">
        <f t="shared" si="3"/>
        <v>-8.8670029053245728E-3</v>
      </c>
      <c r="G92" s="40"/>
      <c r="H92" s="40"/>
      <c r="I92" s="40"/>
    </row>
    <row r="93" spans="1:9" x14ac:dyDescent="0.35">
      <c r="A93">
        <v>1959</v>
      </c>
      <c r="B93" s="23">
        <v>47264</v>
      </c>
      <c r="C93" s="23">
        <v>45064</v>
      </c>
      <c r="D93" s="23">
        <f t="shared" si="2"/>
        <v>2200</v>
      </c>
      <c r="E93" s="23">
        <v>274406</v>
      </c>
      <c r="F93" s="44">
        <f t="shared" si="3"/>
        <v>8.0173174055960875E-3</v>
      </c>
      <c r="G93" s="40"/>
      <c r="H93" s="40"/>
      <c r="I93" s="40"/>
    </row>
    <row r="94" spans="1:9" x14ac:dyDescent="0.35">
      <c r="A94">
        <v>1960</v>
      </c>
      <c r="B94" s="23">
        <v>44038</v>
      </c>
      <c r="C94" s="23">
        <v>59061</v>
      </c>
      <c r="D94" s="23">
        <f t="shared" si="2"/>
        <v>-15023</v>
      </c>
      <c r="E94" s="23">
        <v>377612</v>
      </c>
      <c r="F94" s="44">
        <f t="shared" si="3"/>
        <v>-3.9784222959016131E-2</v>
      </c>
      <c r="G94" s="40">
        <v>11.532547411583803</v>
      </c>
      <c r="H94" s="40">
        <v>12.557662737057921</v>
      </c>
      <c r="I94" s="40">
        <f>(G94-H94)/100</f>
        <v>-1.0251153254741184E-2</v>
      </c>
    </row>
    <row r="95" spans="1:9" x14ac:dyDescent="0.35">
      <c r="A95">
        <v>1961</v>
      </c>
      <c r="B95" s="23">
        <v>42022</v>
      </c>
      <c r="C95" s="23">
        <v>77359</v>
      </c>
      <c r="D95" s="23">
        <f t="shared" si="2"/>
        <v>-35337</v>
      </c>
      <c r="E95" s="23">
        <v>596081</v>
      </c>
      <c r="F95" s="44">
        <f t="shared" si="3"/>
        <v>-5.9282211645732712E-2</v>
      </c>
      <c r="G95" s="40">
        <v>11.061476281642204</v>
      </c>
      <c r="H95" s="40">
        <v>13.614124654328865</v>
      </c>
      <c r="I95" s="40">
        <f t="shared" ref="I95:I154" si="4">(G95-H95)/100</f>
        <v>-2.5526483726866615E-2</v>
      </c>
    </row>
    <row r="96" spans="1:9" x14ac:dyDescent="0.35">
      <c r="A96">
        <v>1962</v>
      </c>
      <c r="B96" s="23">
        <v>92499</v>
      </c>
      <c r="C96" s="23">
        <v>144723</v>
      </c>
      <c r="D96" s="23">
        <f t="shared" si="2"/>
        <v>-52224</v>
      </c>
      <c r="E96" s="23">
        <v>1883610</v>
      </c>
      <c r="F96" s="44">
        <f t="shared" si="3"/>
        <v>-2.7725484574832371E-2</v>
      </c>
      <c r="G96" s="40">
        <v>5.1681521983372027</v>
      </c>
      <c r="H96" s="40">
        <v>5.3928544678301247</v>
      </c>
      <c r="I96" s="40">
        <f t="shared" si="4"/>
        <v>-2.2470226949292192E-3</v>
      </c>
    </row>
    <row r="97" spans="1:9" x14ac:dyDescent="0.35">
      <c r="A97">
        <v>1963</v>
      </c>
      <c r="B97" s="23">
        <v>282200</v>
      </c>
      <c r="C97" s="23">
        <v>395010</v>
      </c>
      <c r="D97" s="23">
        <f t="shared" si="2"/>
        <v>-112810</v>
      </c>
      <c r="E97" s="23">
        <v>3687246</v>
      </c>
      <c r="F97" s="44">
        <f t="shared" si="3"/>
        <v>-3.0594649773842048E-2</v>
      </c>
      <c r="G97" s="40">
        <v>9.0688107703814502</v>
      </c>
      <c r="H97" s="40">
        <v>9.3492894540014948</v>
      </c>
      <c r="I97" s="40">
        <f t="shared" si="4"/>
        <v>-2.8047868362004458E-3</v>
      </c>
    </row>
    <row r="98" spans="1:9" x14ac:dyDescent="0.35">
      <c r="A98">
        <v>1964</v>
      </c>
      <c r="B98" s="23">
        <v>1042685</v>
      </c>
      <c r="C98" s="23">
        <v>888925</v>
      </c>
      <c r="D98" s="23">
        <f t="shared" si="2"/>
        <v>153760</v>
      </c>
      <c r="E98" s="23">
        <v>10001881</v>
      </c>
      <c r="F98" s="44">
        <f t="shared" si="3"/>
        <v>1.5373108318325323E-2</v>
      </c>
      <c r="G98" s="40">
        <v>12.252050185743323</v>
      </c>
      <c r="H98" s="40">
        <v>13.065115301044369</v>
      </c>
      <c r="I98" s="40">
        <f t="shared" si="4"/>
        <v>-8.1306511530104507E-3</v>
      </c>
    </row>
    <row r="99" spans="1:9" x14ac:dyDescent="0.35">
      <c r="A99">
        <v>1965</v>
      </c>
      <c r="B99" s="23">
        <v>2032800</v>
      </c>
      <c r="C99" s="23">
        <v>2838000</v>
      </c>
      <c r="D99" s="23">
        <f t="shared" si="2"/>
        <v>-805200</v>
      </c>
      <c r="E99" s="15">
        <v>28342452</v>
      </c>
      <c r="F99" s="44">
        <f t="shared" si="3"/>
        <v>-2.8409680291599331E-2</v>
      </c>
      <c r="G99" s="40">
        <v>5.2762547448334036</v>
      </c>
      <c r="H99" s="40">
        <v>5.7359763812737237</v>
      </c>
      <c r="I99" s="40">
        <f t="shared" si="4"/>
        <v>-4.5972163644032006E-3</v>
      </c>
    </row>
    <row r="100" spans="1:9" x14ac:dyDescent="0.35">
      <c r="A100">
        <v>1966</v>
      </c>
      <c r="B100" s="23">
        <v>65910</v>
      </c>
      <c r="C100" s="23">
        <v>66215</v>
      </c>
      <c r="D100" s="23">
        <f t="shared" si="2"/>
        <v>-305</v>
      </c>
      <c r="E100" s="23">
        <v>373371</v>
      </c>
      <c r="F100" s="44">
        <f t="shared" si="3"/>
        <v>-8.1688186816865794E-4</v>
      </c>
      <c r="G100" s="40">
        <v>12.757201646090536</v>
      </c>
      <c r="H100" s="40">
        <v>22.095599873377651</v>
      </c>
      <c r="I100" s="40">
        <f t="shared" si="4"/>
        <v>-9.3383982272871147E-2</v>
      </c>
    </row>
    <row r="101" spans="1:9" x14ac:dyDescent="0.35">
      <c r="A101">
        <v>1967</v>
      </c>
      <c r="B101" s="23">
        <v>125523</v>
      </c>
      <c r="C101" s="23">
        <v>161443</v>
      </c>
      <c r="D101" s="23">
        <f t="shared" si="2"/>
        <v>-35920</v>
      </c>
      <c r="E101" s="23">
        <v>942131</v>
      </c>
      <c r="F101" s="44">
        <f t="shared" si="3"/>
        <v>-3.8126332749904207E-2</v>
      </c>
      <c r="G101" s="40">
        <v>8.7756546355272462</v>
      </c>
      <c r="H101" s="40">
        <v>16.867185656994575</v>
      </c>
      <c r="I101" s="40">
        <f t="shared" si="4"/>
        <v>-8.0915310214673297E-2</v>
      </c>
    </row>
    <row r="102" spans="1:9" x14ac:dyDescent="0.35">
      <c r="A102">
        <v>1968</v>
      </c>
      <c r="B102" s="23">
        <v>284272</v>
      </c>
      <c r="C102" s="23">
        <v>409446</v>
      </c>
      <c r="D102" s="23">
        <f t="shared" si="2"/>
        <v>-125174</v>
      </c>
      <c r="E102" s="23">
        <v>2768550</v>
      </c>
      <c r="F102" s="44">
        <f t="shared" si="3"/>
        <v>-4.521283704466237E-2</v>
      </c>
      <c r="G102" s="40">
        <v>10.869461534792769</v>
      </c>
      <c r="H102" s="40">
        <v>15.576858873467831</v>
      </c>
      <c r="I102" s="40">
        <f t="shared" si="4"/>
        <v>-4.7073973386750616E-2</v>
      </c>
    </row>
    <row r="103" spans="1:9" x14ac:dyDescent="0.35">
      <c r="A103">
        <v>1969</v>
      </c>
      <c r="B103" s="23">
        <v>358392</v>
      </c>
      <c r="C103" s="23">
        <v>490266</v>
      </c>
      <c r="D103" s="23">
        <f t="shared" si="2"/>
        <v>-131874</v>
      </c>
      <c r="E103" s="23">
        <v>2787776</v>
      </c>
      <c r="F103" s="44">
        <f t="shared" si="3"/>
        <v>-4.7304374526504281E-2</v>
      </c>
      <c r="G103" s="40">
        <v>9.013980868285504</v>
      </c>
      <c r="H103" s="40">
        <v>14.827078734363502</v>
      </c>
      <c r="I103" s="40">
        <f t="shared" si="4"/>
        <v>-5.8130978660779979E-2</v>
      </c>
    </row>
    <row r="104" spans="1:9" x14ac:dyDescent="0.35">
      <c r="A104">
        <v>1970</v>
      </c>
      <c r="B104" s="23">
        <v>402116</v>
      </c>
      <c r="C104" s="23">
        <v>594972</v>
      </c>
      <c r="D104" s="23">
        <f t="shared" si="2"/>
        <v>-192856</v>
      </c>
      <c r="E104" s="23">
        <v>3509355</v>
      </c>
      <c r="F104" s="44">
        <f t="shared" si="3"/>
        <v>-5.4954827881476799E-2</v>
      </c>
      <c r="G104" s="40">
        <v>12.844311377245511</v>
      </c>
      <c r="H104" s="40">
        <v>15.838323353293413</v>
      </c>
      <c r="I104" s="40">
        <f t="shared" si="4"/>
        <v>-2.9940119760479025E-2</v>
      </c>
    </row>
    <row r="105" spans="1:9" x14ac:dyDescent="0.35">
      <c r="A105">
        <v>1971</v>
      </c>
      <c r="B105" s="23">
        <v>570292</v>
      </c>
      <c r="C105" s="23">
        <v>806356</v>
      </c>
      <c r="D105" s="23">
        <f t="shared" si="2"/>
        <v>-236064</v>
      </c>
      <c r="E105" s="23">
        <v>4219887</v>
      </c>
      <c r="F105" s="44">
        <f t="shared" si="3"/>
        <v>-5.5940834434666138E-2</v>
      </c>
      <c r="G105" s="40">
        <v>14.419934640522875</v>
      </c>
      <c r="H105" s="40">
        <v>16.642156862745097</v>
      </c>
      <c r="I105" s="40">
        <f t="shared" si="4"/>
        <v>-2.2222222222222213E-2</v>
      </c>
    </row>
    <row r="106" spans="1:9" x14ac:dyDescent="0.35">
      <c r="A106">
        <v>1972</v>
      </c>
      <c r="B106" s="23">
        <v>848378</v>
      </c>
      <c r="C106" s="23">
        <v>974371</v>
      </c>
      <c r="D106" s="23">
        <f t="shared" si="2"/>
        <v>-125993</v>
      </c>
      <c r="E106" s="23">
        <v>5643896</v>
      </c>
      <c r="F106" s="44">
        <f t="shared" si="3"/>
        <v>-2.2323763584587666E-2</v>
      </c>
      <c r="G106" s="40">
        <v>16.51621384750219</v>
      </c>
      <c r="H106" s="40">
        <v>18.89570552147239</v>
      </c>
      <c r="I106" s="40">
        <f t="shared" si="4"/>
        <v>-2.3794916739702004E-2</v>
      </c>
    </row>
    <row r="107" spans="1:9" x14ac:dyDescent="0.35">
      <c r="A107">
        <v>1973</v>
      </c>
      <c r="B107" s="23">
        <v>1524221</v>
      </c>
      <c r="C107" s="23">
        <v>1486413</v>
      </c>
      <c r="D107" s="23">
        <f t="shared" si="2"/>
        <v>37808</v>
      </c>
      <c r="E107" s="23">
        <v>7641271</v>
      </c>
      <c r="F107" s="44">
        <f t="shared" si="3"/>
        <v>4.9478679659444094E-3</v>
      </c>
      <c r="G107" s="40">
        <v>20.053602629786475</v>
      </c>
      <c r="H107" s="40">
        <v>19.480557941185182</v>
      </c>
      <c r="I107" s="40">
        <f t="shared" si="4"/>
        <v>5.7304468860129272E-3</v>
      </c>
    </row>
    <row r="108" spans="1:9" x14ac:dyDescent="0.35">
      <c r="A108">
        <v>1974</v>
      </c>
      <c r="B108" s="23">
        <v>3494690</v>
      </c>
      <c r="C108" s="23">
        <v>2591505</v>
      </c>
      <c r="D108" s="23">
        <f t="shared" si="2"/>
        <v>903185</v>
      </c>
      <c r="E108" s="23">
        <v>10620406</v>
      </c>
      <c r="F108" s="44">
        <f t="shared" si="3"/>
        <v>8.5042417399108852E-2</v>
      </c>
      <c r="G108" s="40">
        <v>28.997945461337316</v>
      </c>
      <c r="H108" s="40">
        <v>21.420433320881585</v>
      </c>
      <c r="I108" s="40">
        <f t="shared" si="4"/>
        <v>7.5775121404557305E-2</v>
      </c>
    </row>
    <row r="109" spans="1:9" x14ac:dyDescent="0.35">
      <c r="A109">
        <v>1975</v>
      </c>
      <c r="B109" s="23">
        <v>3346311</v>
      </c>
      <c r="C109" s="23">
        <v>2611755</v>
      </c>
      <c r="D109" s="23">
        <f t="shared" si="2"/>
        <v>734556</v>
      </c>
      <c r="E109" s="23">
        <v>13414212</v>
      </c>
      <c r="F109" s="44">
        <f t="shared" si="3"/>
        <v>5.4759534141848962E-2</v>
      </c>
      <c r="G109" s="40">
        <v>22.547755586315997</v>
      </c>
      <c r="H109" s="40">
        <v>21.97350207632984</v>
      </c>
      <c r="I109" s="40">
        <f t="shared" si="4"/>
        <v>5.7425350998615695E-3</v>
      </c>
    </row>
    <row r="110" spans="1:9" x14ac:dyDescent="0.35">
      <c r="A110">
        <v>1976</v>
      </c>
      <c r="B110" s="23">
        <v>4014188</v>
      </c>
      <c r="C110" s="23">
        <v>3187899</v>
      </c>
      <c r="D110" s="23">
        <f t="shared" si="2"/>
        <v>826289</v>
      </c>
      <c r="E110" s="23">
        <v>16763286</v>
      </c>
      <c r="F110" s="44">
        <f t="shared" si="3"/>
        <v>4.9291588773227396E-2</v>
      </c>
      <c r="G110" s="40">
        <v>22.174090142047106</v>
      </c>
      <c r="H110" s="40">
        <v>20.832498205822834</v>
      </c>
      <c r="I110" s="40">
        <f t="shared" si="4"/>
        <v>1.3415919362242726E-2</v>
      </c>
    </row>
    <row r="111" spans="1:9" x14ac:dyDescent="0.35">
      <c r="A111">
        <v>1977</v>
      </c>
      <c r="B111" s="23">
        <v>5227012</v>
      </c>
      <c r="C111" s="23">
        <v>3776682</v>
      </c>
      <c r="D111" s="23">
        <f t="shared" si="2"/>
        <v>1450330</v>
      </c>
      <c r="E111" s="23">
        <v>21442046</v>
      </c>
      <c r="F111" s="44">
        <f t="shared" si="3"/>
        <v>6.7639534025810785E-2</v>
      </c>
      <c r="G111" s="40">
        <v>23.490981394688255</v>
      </c>
      <c r="H111" s="40">
        <v>20.079218545345515</v>
      </c>
      <c r="I111" s="40">
        <f t="shared" si="4"/>
        <v>3.4117628493427393E-2</v>
      </c>
    </row>
    <row r="112" spans="1:9" x14ac:dyDescent="0.35">
      <c r="A112">
        <v>1978</v>
      </c>
      <c r="B112" s="23">
        <v>5821720</v>
      </c>
      <c r="C112" s="23">
        <v>4691665</v>
      </c>
      <c r="D112" s="23">
        <f t="shared" si="2"/>
        <v>1130055</v>
      </c>
      <c r="E112" s="23">
        <v>26330892</v>
      </c>
      <c r="F112" s="44">
        <f t="shared" si="3"/>
        <v>4.2917459841466825E-2</v>
      </c>
      <c r="G112" s="40">
        <v>21.867141475424251</v>
      </c>
      <c r="H112" s="40">
        <v>20.847621559834696</v>
      </c>
      <c r="I112" s="40">
        <f t="shared" si="4"/>
        <v>1.0195199155895552E-2</v>
      </c>
    </row>
    <row r="113" spans="1:9" x14ac:dyDescent="0.35">
      <c r="A113">
        <v>1979</v>
      </c>
      <c r="B113" s="23">
        <v>11269948</v>
      </c>
      <c r="C113" s="23">
        <v>7474510</v>
      </c>
      <c r="D113" s="23">
        <f t="shared" si="2"/>
        <v>3795438</v>
      </c>
      <c r="E113" s="23">
        <v>35729127</v>
      </c>
      <c r="F113" s="44">
        <f t="shared" si="3"/>
        <v>0.10622812026725421</v>
      </c>
      <c r="G113" s="40">
        <v>30.065822753189657</v>
      </c>
      <c r="H113" s="40">
        <v>23.589713165175141</v>
      </c>
      <c r="I113" s="40">
        <f t="shared" si="4"/>
        <v>6.476109588014517E-2</v>
      </c>
    </row>
    <row r="114" spans="1:9" x14ac:dyDescent="0.35">
      <c r="A114">
        <v>1980</v>
      </c>
      <c r="B114" s="23">
        <v>16162162</v>
      </c>
      <c r="C114" s="23">
        <v>10469023</v>
      </c>
      <c r="D114" s="23">
        <f t="shared" si="2"/>
        <v>5693139</v>
      </c>
      <c r="E114" s="23">
        <v>46505194</v>
      </c>
      <c r="F114" s="44">
        <f t="shared" si="3"/>
        <v>0.12241942265631663</v>
      </c>
      <c r="G114" s="40">
        <v>30.474170273535229</v>
      </c>
      <c r="H114" s="40">
        <v>22.179876203909281</v>
      </c>
      <c r="I114" s="40">
        <f t="shared" si="4"/>
        <v>8.2942940696259487E-2</v>
      </c>
    </row>
    <row r="115" spans="1:9" x14ac:dyDescent="0.35">
      <c r="A115">
        <v>1981</v>
      </c>
      <c r="B115" s="23">
        <v>16047034</v>
      </c>
      <c r="C115" s="23">
        <v>12815778</v>
      </c>
      <c r="D115" s="23">
        <f t="shared" si="2"/>
        <v>3231256</v>
      </c>
      <c r="E115" s="23">
        <v>51099746</v>
      </c>
      <c r="F115" s="44">
        <f t="shared" si="3"/>
        <v>6.3234286917981941E-2</v>
      </c>
      <c r="G115" s="40">
        <v>27.630444037240636</v>
      </c>
      <c r="H115" s="40">
        <v>25.546856201528868</v>
      </c>
      <c r="I115" s="40">
        <f t="shared" si="4"/>
        <v>2.0835878357117678E-2</v>
      </c>
    </row>
    <row r="116" spans="1:9" x14ac:dyDescent="0.35">
      <c r="A116">
        <v>1982</v>
      </c>
      <c r="B116" s="23">
        <v>14345680</v>
      </c>
      <c r="C116" s="23">
        <v>14560953</v>
      </c>
      <c r="D116" s="23">
        <f t="shared" si="2"/>
        <v>-215273</v>
      </c>
      <c r="E116" s="23">
        <v>55752585</v>
      </c>
      <c r="F116" s="44">
        <f t="shared" si="3"/>
        <v>-3.8612200671950905E-3</v>
      </c>
      <c r="G116" s="40">
        <v>22.379034286615042</v>
      </c>
      <c r="H116" s="40">
        <v>26.29719314603086</v>
      </c>
      <c r="I116" s="40">
        <f t="shared" si="4"/>
        <v>-3.9181588594158184E-2</v>
      </c>
    </row>
    <row r="117" spans="1:9" x14ac:dyDescent="0.35">
      <c r="A117">
        <v>1983</v>
      </c>
      <c r="B117" s="23">
        <v>21333948</v>
      </c>
      <c r="C117" s="23">
        <v>18222431</v>
      </c>
      <c r="D117" s="23">
        <f t="shared" si="2"/>
        <v>3111517</v>
      </c>
      <c r="E117" s="23">
        <v>68669615</v>
      </c>
      <c r="F117" s="44">
        <f t="shared" si="3"/>
        <v>4.5311408837809854E-2</v>
      </c>
      <c r="G117" s="40">
        <v>27.745408262955646</v>
      </c>
      <c r="H117" s="40">
        <v>28.813828401467617</v>
      </c>
      <c r="I117" s="40">
        <f t="shared" si="4"/>
        <v>-1.0684201385119713E-2</v>
      </c>
    </row>
    <row r="118" spans="1:9" x14ac:dyDescent="0.35">
      <c r="A118">
        <v>1984</v>
      </c>
      <c r="B118" s="23">
        <v>24723541</v>
      </c>
      <c r="C118" s="23">
        <v>18426430</v>
      </c>
      <c r="D118" s="23">
        <f t="shared" si="2"/>
        <v>6297111</v>
      </c>
      <c r="E118" s="23">
        <v>82759365</v>
      </c>
      <c r="F118" s="44">
        <f t="shared" si="3"/>
        <v>7.608940692089651E-2</v>
      </c>
      <c r="G118" s="40">
        <v>27.31497861117365</v>
      </c>
      <c r="H118" s="40">
        <v>22.795641366128002</v>
      </c>
      <c r="I118" s="40">
        <f t="shared" si="4"/>
        <v>4.519337245045648E-2</v>
      </c>
    </row>
    <row r="119" spans="1:9" x14ac:dyDescent="0.35">
      <c r="A119">
        <v>1985</v>
      </c>
      <c r="B119" s="23">
        <v>21166274</v>
      </c>
      <c r="C119" s="23">
        <v>16234097</v>
      </c>
      <c r="D119" s="23">
        <f t="shared" si="2"/>
        <v>4932177</v>
      </c>
      <c r="E119" s="23">
        <v>94806681</v>
      </c>
      <c r="F119" s="44">
        <f t="shared" si="3"/>
        <v>5.2023517203392024E-2</v>
      </c>
      <c r="G119" s="40">
        <v>23.777670796699351</v>
      </c>
      <c r="H119" s="40">
        <v>20.940701514345317</v>
      </c>
      <c r="I119" s="40">
        <f t="shared" si="4"/>
        <v>2.8369692823540335E-2</v>
      </c>
    </row>
    <row r="120" spans="1:9" x14ac:dyDescent="0.35">
      <c r="A120">
        <v>1986</v>
      </c>
      <c r="B120" s="23">
        <v>19839089</v>
      </c>
      <c r="C120" s="23">
        <v>19770790</v>
      </c>
      <c r="D120" s="23">
        <f t="shared" si="2"/>
        <v>68299</v>
      </c>
      <c r="E120" s="23">
        <v>104568561</v>
      </c>
      <c r="F120" s="44">
        <f t="shared" si="3"/>
        <v>6.5315042443780014E-4</v>
      </c>
      <c r="G120" s="40">
        <v>20.495602457046065</v>
      </c>
      <c r="H120" s="40">
        <v>20.513935710740263</v>
      </c>
      <c r="I120" s="40">
        <f t="shared" si="4"/>
        <v>-1.8333253694198249E-4</v>
      </c>
    </row>
    <row r="121" spans="1:9" x14ac:dyDescent="0.35">
      <c r="A121">
        <v>1987</v>
      </c>
      <c r="B121" s="23">
        <v>29619283</v>
      </c>
      <c r="C121" s="23">
        <v>26274148</v>
      </c>
      <c r="D121" s="23">
        <f t="shared" si="2"/>
        <v>3345135</v>
      </c>
      <c r="E121" s="23">
        <v>125205493</v>
      </c>
      <c r="F121" s="44">
        <f t="shared" si="3"/>
        <v>2.6717158487607248E-2</v>
      </c>
      <c r="G121" s="40">
        <v>24.576800096781763</v>
      </c>
      <c r="H121" s="40">
        <v>22.397447781510358</v>
      </c>
      <c r="I121" s="40">
        <f t="shared" si="4"/>
        <v>2.1793523152714052E-2</v>
      </c>
    </row>
    <row r="122" spans="1:9" x14ac:dyDescent="0.35">
      <c r="A122">
        <v>1988</v>
      </c>
      <c r="B122" s="23">
        <v>35281631</v>
      </c>
      <c r="C122" s="23">
        <v>29666805</v>
      </c>
      <c r="D122" s="23">
        <f t="shared" si="2"/>
        <v>5614826</v>
      </c>
      <c r="E122" s="23">
        <v>148725584</v>
      </c>
      <c r="F122" s="44">
        <f t="shared" si="3"/>
        <v>3.7752926221489909E-2</v>
      </c>
      <c r="G122" s="40">
        <v>25.041659395038028</v>
      </c>
      <c r="H122" s="40">
        <v>22.212902027236236</v>
      </c>
      <c r="I122" s="40">
        <f t="shared" si="4"/>
        <v>2.8287573678017919E-2</v>
      </c>
    </row>
    <row r="123" spans="1:9" x14ac:dyDescent="0.35">
      <c r="A123">
        <v>1989</v>
      </c>
      <c r="B123" s="23">
        <v>43242093</v>
      </c>
      <c r="C123" s="23">
        <v>36130502</v>
      </c>
      <c r="D123" s="23">
        <f t="shared" si="2"/>
        <v>7111591</v>
      </c>
      <c r="E123" s="23">
        <v>177508701</v>
      </c>
      <c r="F123" s="44">
        <f t="shared" si="3"/>
        <v>4.0063337514931172E-2</v>
      </c>
      <c r="G123" s="40">
        <v>26.087554662597711</v>
      </c>
      <c r="H123" s="40">
        <v>22.994329026519772</v>
      </c>
      <c r="I123" s="40">
        <f t="shared" si="4"/>
        <v>3.0932256360779391E-2</v>
      </c>
    </row>
    <row r="124" spans="1:9" x14ac:dyDescent="0.35">
      <c r="A124">
        <v>1990</v>
      </c>
      <c r="B124" s="23">
        <v>53288762</v>
      </c>
      <c r="C124" s="23">
        <v>53110661</v>
      </c>
      <c r="D124" s="23">
        <f t="shared" si="2"/>
        <v>178101</v>
      </c>
      <c r="E124" s="23">
        <v>202916307</v>
      </c>
      <c r="F124" s="44">
        <f t="shared" si="3"/>
        <v>8.777066891918154E-4</v>
      </c>
      <c r="G124" s="40">
        <v>27.305758978144883</v>
      </c>
      <c r="H124" s="40">
        <v>25.586102459544414</v>
      </c>
      <c r="I124" s="40">
        <f t="shared" si="4"/>
        <v>1.7196565186004698E-2</v>
      </c>
    </row>
    <row r="125" spans="1:9" x14ac:dyDescent="0.35">
      <c r="A125">
        <v>1991</v>
      </c>
      <c r="B125" s="23">
        <v>63319430</v>
      </c>
      <c r="C125" s="23">
        <v>56625067</v>
      </c>
      <c r="D125" s="23">
        <f t="shared" si="2"/>
        <v>6694363</v>
      </c>
      <c r="E125" s="23">
        <v>251917486</v>
      </c>
      <c r="F125" s="44">
        <f t="shared" si="3"/>
        <v>2.6573633717510186E-2</v>
      </c>
      <c r="G125" s="40">
        <v>28.351261067257798</v>
      </c>
      <c r="H125" s="40">
        <v>26.488303813318254</v>
      </c>
      <c r="I125" s="40">
        <f t="shared" si="4"/>
        <v>1.8629572539395445E-2</v>
      </c>
    </row>
    <row r="126" spans="1:9" x14ac:dyDescent="0.35">
      <c r="A126">
        <v>1992</v>
      </c>
      <c r="B126" s="23">
        <v>78050597</v>
      </c>
      <c r="C126" s="23">
        <v>66240820</v>
      </c>
      <c r="D126" s="23">
        <f t="shared" si="2"/>
        <v>11809777</v>
      </c>
      <c r="E126" s="23">
        <v>310422649</v>
      </c>
      <c r="F126" s="44">
        <f t="shared" si="3"/>
        <v>3.8044186009120746E-2</v>
      </c>
      <c r="G126" s="40">
        <v>30.307463507827514</v>
      </c>
      <c r="H126" s="40">
        <v>27.119970602325267</v>
      </c>
      <c r="I126" s="40">
        <f t="shared" si="4"/>
        <v>3.1874929055022462E-2</v>
      </c>
    </row>
    <row r="127" spans="1:9" x14ac:dyDescent="0.35">
      <c r="A127">
        <v>1993</v>
      </c>
      <c r="B127" s="23">
        <v>87477731</v>
      </c>
      <c r="C127" s="23">
        <v>73667953</v>
      </c>
      <c r="D127" s="23">
        <f t="shared" si="2"/>
        <v>13809778</v>
      </c>
      <c r="E127" s="23">
        <v>378065659</v>
      </c>
      <c r="F127" s="44">
        <f t="shared" si="3"/>
        <v>3.6527459374457491E-2</v>
      </c>
      <c r="G127" s="40">
        <v>26.754813421724698</v>
      </c>
      <c r="H127" s="40">
        <v>23.768572466506033</v>
      </c>
      <c r="I127" s="40">
        <f t="shared" si="4"/>
        <v>2.9862409552186654E-2</v>
      </c>
    </row>
    <row r="128" spans="1:9" x14ac:dyDescent="0.35">
      <c r="A128">
        <v>1994</v>
      </c>
      <c r="B128" s="23">
        <v>100466897</v>
      </c>
      <c r="C128" s="23">
        <v>91120519</v>
      </c>
      <c r="D128" s="23">
        <f t="shared" si="2"/>
        <v>9346378</v>
      </c>
      <c r="E128" s="23">
        <v>449212904</v>
      </c>
      <c r="F128" s="44">
        <f t="shared" si="3"/>
        <v>2.0806120921228032E-2</v>
      </c>
      <c r="G128" s="40">
        <v>26.511427851573323</v>
      </c>
      <c r="H128" s="40">
        <v>25.365673197901629</v>
      </c>
      <c r="I128" s="40">
        <f t="shared" si="4"/>
        <v>1.1457546536716948E-2</v>
      </c>
    </row>
    <row r="129" spans="1:9" x14ac:dyDescent="0.35">
      <c r="A129">
        <v>1995</v>
      </c>
      <c r="B129" s="23">
        <v>122359619</v>
      </c>
      <c r="C129" s="23">
        <v>133954510</v>
      </c>
      <c r="D129" s="23">
        <f t="shared" si="2"/>
        <v>-11594891</v>
      </c>
      <c r="E129" s="23">
        <v>524083709</v>
      </c>
      <c r="F129" s="44">
        <f t="shared" si="3"/>
        <v>-2.2124120251942422E-2</v>
      </c>
      <c r="G129" s="40">
        <v>26.312165013142607</v>
      </c>
      <c r="H129" s="40">
        <v>27.646425050399976</v>
      </c>
      <c r="I129" s="40">
        <f t="shared" si="4"/>
        <v>-1.3342600372573692E-2</v>
      </c>
    </row>
    <row r="130" spans="1:9" x14ac:dyDescent="0.35">
      <c r="A130">
        <v>1996</v>
      </c>
      <c r="B130" s="23">
        <v>137533300</v>
      </c>
      <c r="C130" s="23">
        <v>140812000</v>
      </c>
      <c r="D130" s="23">
        <f t="shared" si="2"/>
        <v>-3278700</v>
      </c>
      <c r="E130" s="23">
        <v>622701365</v>
      </c>
      <c r="F130" s="44">
        <f t="shared" si="3"/>
        <v>-5.2652847484925616E-3</v>
      </c>
      <c r="G130" s="40">
        <v>25.824551982094306</v>
      </c>
      <c r="H130" s="40">
        <v>26.440191675053704</v>
      </c>
      <c r="I130" s="40">
        <f t="shared" si="4"/>
        <v>-6.1563969295939814E-3</v>
      </c>
    </row>
    <row r="131" spans="1:9" x14ac:dyDescent="0.35">
      <c r="A131">
        <v>1997</v>
      </c>
      <c r="B131" s="23">
        <v>174871300</v>
      </c>
      <c r="C131" s="23">
        <v>176599800</v>
      </c>
      <c r="D131" s="23">
        <f t="shared" si="2"/>
        <v>-1728500</v>
      </c>
      <c r="E131" s="23">
        <v>728034000</v>
      </c>
      <c r="F131" s="44">
        <f t="shared" si="3"/>
        <v>-2.3742023037385618E-3</v>
      </c>
      <c r="G131" s="40">
        <v>27.859243283131736</v>
      </c>
      <c r="H131" s="40">
        <v>28.134615525545975</v>
      </c>
      <c r="I131" s="40">
        <f t="shared" si="4"/>
        <v>-2.7537224241423884E-3</v>
      </c>
    </row>
    <row r="132" spans="1:9" x14ac:dyDescent="0.35">
      <c r="A132">
        <v>1998</v>
      </c>
      <c r="B132" s="23">
        <v>506244800</v>
      </c>
      <c r="C132" s="23">
        <v>413058100</v>
      </c>
      <c r="D132" s="23">
        <f t="shared" si="2"/>
        <v>93186700</v>
      </c>
      <c r="E132" s="23">
        <v>1032426000</v>
      </c>
      <c r="F132" s="44">
        <f t="shared" si="3"/>
        <v>9.0259931462400217E-2</v>
      </c>
      <c r="G132" s="40">
        <v>52.968134566077971</v>
      </c>
      <c r="H132" s="40">
        <v>43.218057794190656</v>
      </c>
      <c r="I132" s="40">
        <f t="shared" si="4"/>
        <v>9.7500767718873144E-2</v>
      </c>
    </row>
    <row r="133" spans="1:9" x14ac:dyDescent="0.35">
      <c r="A133">
        <v>1999</v>
      </c>
      <c r="B133" s="23">
        <v>390560100</v>
      </c>
      <c r="C133" s="23">
        <v>313720200</v>
      </c>
      <c r="D133" s="23">
        <f t="shared" ref="D133:D150" si="5">B133-C133</f>
        <v>76839900</v>
      </c>
      <c r="E133" s="23">
        <v>1213584200</v>
      </c>
      <c r="F133" s="44">
        <f t="shared" ref="F133:F150" si="6">IFERROR(D133/E133,"NA")</f>
        <v>6.3316496704554984E-2</v>
      </c>
      <c r="G133" s="40">
        <v>35.514129083860098</v>
      </c>
      <c r="H133" s="40">
        <v>27.429783776332332</v>
      </c>
      <c r="I133" s="40">
        <f t="shared" si="4"/>
        <v>8.0843453075277655E-2</v>
      </c>
    </row>
    <row r="134" spans="1:9" x14ac:dyDescent="0.35">
      <c r="A134">
        <v>2000</v>
      </c>
      <c r="B134" s="23">
        <v>569490300</v>
      </c>
      <c r="C134" s="23">
        <v>423317900</v>
      </c>
      <c r="D134" s="23">
        <f t="shared" si="5"/>
        <v>146172400</v>
      </c>
      <c r="E134" s="23">
        <v>1369631600</v>
      </c>
      <c r="F134" s="44">
        <f t="shared" si="6"/>
        <v>0.10672388107867839</v>
      </c>
      <c r="G134" s="40">
        <v>40.977308473870387</v>
      </c>
      <c r="H134" s="40">
        <v>30.459567443502699</v>
      </c>
      <c r="I134" s="40">
        <f t="shared" si="4"/>
        <v>0.10517741030367687</v>
      </c>
    </row>
    <row r="135" spans="1:9" x14ac:dyDescent="0.35">
      <c r="A135">
        <v>2001</v>
      </c>
      <c r="B135" s="23">
        <v>642594600</v>
      </c>
      <c r="C135" s="23">
        <v>506426300</v>
      </c>
      <c r="D135" s="23">
        <f t="shared" si="5"/>
        <v>136168300</v>
      </c>
      <c r="E135" s="23">
        <v>1613114700</v>
      </c>
      <c r="F135" s="44">
        <f t="shared" si="6"/>
        <v>8.4413278237437175E-2</v>
      </c>
      <c r="G135" s="40">
        <v>39.032139095511084</v>
      </c>
      <c r="H135" s="40">
        <v>30.761068430112697</v>
      </c>
      <c r="I135" s="40">
        <f t="shared" si="4"/>
        <v>8.2710706653983876E-2</v>
      </c>
    </row>
    <row r="136" spans="1:9" x14ac:dyDescent="0.35">
      <c r="A136">
        <v>2002</v>
      </c>
      <c r="B136" s="23">
        <v>595514000</v>
      </c>
      <c r="C136" s="23">
        <v>480815400</v>
      </c>
      <c r="D136" s="23">
        <f t="shared" si="5"/>
        <v>114698600</v>
      </c>
      <c r="E136" s="23">
        <v>1832848900</v>
      </c>
      <c r="F136" s="44">
        <f t="shared" si="6"/>
        <v>6.2579408482608692E-2</v>
      </c>
      <c r="G136" s="40">
        <v>32.68762088783749</v>
      </c>
      <c r="H136" s="40">
        <v>26.391840878534779</v>
      </c>
      <c r="I136" s="40">
        <f t="shared" si="4"/>
        <v>6.2957800093027108E-2</v>
      </c>
    </row>
    <row r="137" spans="1:9" x14ac:dyDescent="0.35">
      <c r="A137">
        <v>2003</v>
      </c>
      <c r="B137" s="23">
        <v>613720800</v>
      </c>
      <c r="C137" s="23">
        <v>465940891</v>
      </c>
      <c r="D137" s="23">
        <f t="shared" si="5"/>
        <v>147779909</v>
      </c>
      <c r="E137" s="23">
        <v>2076347869</v>
      </c>
      <c r="F137" s="44">
        <f t="shared" si="6"/>
        <v>7.1173001020861215E-2</v>
      </c>
      <c r="G137" s="40">
        <v>30.477654780966102</v>
      </c>
      <c r="H137" s="40">
        <v>23.138838966335474</v>
      </c>
      <c r="I137" s="40">
        <f t="shared" si="4"/>
        <v>7.3388158146306282E-2</v>
      </c>
    </row>
    <row r="138" spans="1:9" x14ac:dyDescent="0.35">
      <c r="A138">
        <v>2004</v>
      </c>
      <c r="B138" s="23">
        <v>739639307</v>
      </c>
      <c r="C138" s="23">
        <v>632376144</v>
      </c>
      <c r="D138" s="23">
        <f t="shared" si="5"/>
        <v>107263163</v>
      </c>
      <c r="E138" s="23">
        <v>2346588393</v>
      </c>
      <c r="F138" s="44">
        <f t="shared" si="6"/>
        <v>4.5710258910327782E-2</v>
      </c>
      <c r="G138" s="40">
        <v>32.216694618259865</v>
      </c>
      <c r="H138" s="40">
        <v>27.544600218431171</v>
      </c>
      <c r="I138" s="40">
        <f t="shared" si="4"/>
        <v>4.672094399828694E-2</v>
      </c>
    </row>
    <row r="139" spans="1:9" x14ac:dyDescent="0.35">
      <c r="A139">
        <v>2005</v>
      </c>
      <c r="B139" s="23">
        <v>945121767</v>
      </c>
      <c r="C139" s="23">
        <v>830083444</v>
      </c>
      <c r="D139" s="23">
        <f t="shared" si="5"/>
        <v>115038323</v>
      </c>
      <c r="E139" s="23">
        <v>2781469573</v>
      </c>
      <c r="F139" s="44">
        <f t="shared" si="6"/>
        <v>4.1358828482859697E-2</v>
      </c>
      <c r="G139" s="40">
        <v>34.0672676279992</v>
      </c>
      <c r="H139" s="40">
        <v>29.920668240864273</v>
      </c>
      <c r="I139" s="40">
        <f t="shared" si="4"/>
        <v>4.146599387134927E-2</v>
      </c>
    </row>
    <row r="140" spans="1:9" x14ac:dyDescent="0.35">
      <c r="A140">
        <v>2006</v>
      </c>
      <c r="B140" s="23">
        <v>1036316461</v>
      </c>
      <c r="C140" s="23">
        <v>855587836</v>
      </c>
      <c r="D140" s="23">
        <f t="shared" si="5"/>
        <v>180728625</v>
      </c>
      <c r="E140" s="23">
        <v>3367250288</v>
      </c>
      <c r="F140" s="44">
        <f t="shared" si="6"/>
        <v>5.3672465525972213E-2</v>
      </c>
      <c r="G140" s="40">
        <v>31.034716314316579</v>
      </c>
      <c r="H140" s="40">
        <v>25.622410500570076</v>
      </c>
      <c r="I140" s="40">
        <f t="shared" si="4"/>
        <v>5.4123058137465027E-2</v>
      </c>
    </row>
    <row r="141" spans="1:9" x14ac:dyDescent="0.35">
      <c r="A141">
        <v>2007</v>
      </c>
      <c r="B141" s="23">
        <v>1162973800</v>
      </c>
      <c r="C141" s="23">
        <v>1003271309</v>
      </c>
      <c r="D141" s="23">
        <f t="shared" si="5"/>
        <v>159702491</v>
      </c>
      <c r="E141" s="23">
        <v>3985593494</v>
      </c>
      <c r="F141" s="44">
        <f t="shared" si="6"/>
        <v>4.0069939706701058E-2</v>
      </c>
      <c r="G141" s="40">
        <v>29.435718485126351</v>
      </c>
      <c r="H141" s="40">
        <v>25.393531493081106</v>
      </c>
      <c r="I141" s="40">
        <f t="shared" si="4"/>
        <v>4.042186992045245E-2</v>
      </c>
    </row>
    <row r="142" spans="1:9" x14ac:dyDescent="0.35">
      <c r="A142">
        <v>2008</v>
      </c>
      <c r="B142" s="23">
        <v>1475119100</v>
      </c>
      <c r="C142" s="23">
        <v>1422902089</v>
      </c>
      <c r="D142" s="23">
        <f t="shared" si="5"/>
        <v>52217011</v>
      </c>
      <c r="E142" s="23">
        <v>4839757550</v>
      </c>
      <c r="F142" s="44">
        <f t="shared" si="6"/>
        <v>1.0789179098444714E-2</v>
      </c>
      <c r="G142" s="40">
        <v>29.808284167470152</v>
      </c>
      <c r="H142" s="40">
        <v>28.753115463990159</v>
      </c>
      <c r="I142" s="40">
        <f t="shared" si="4"/>
        <v>1.0551687034799926E-2</v>
      </c>
    </row>
    <row r="143" spans="1:9" x14ac:dyDescent="0.35">
      <c r="A143">
        <v>2009</v>
      </c>
      <c r="B143" s="23">
        <v>1354409380</v>
      </c>
      <c r="C143" s="23">
        <v>1197092700</v>
      </c>
      <c r="D143" s="23">
        <f t="shared" si="5"/>
        <v>157316680</v>
      </c>
      <c r="E143" s="23">
        <v>5730258532</v>
      </c>
      <c r="F143" s="44">
        <f t="shared" si="6"/>
        <v>2.7453679292388337E-2</v>
      </c>
      <c r="G143" s="40">
        <v>24.159119668444763</v>
      </c>
      <c r="H143" s="40">
        <v>21.353001699915609</v>
      </c>
      <c r="I143" s="40">
        <f t="shared" si="4"/>
        <v>2.8061179685291541E-2</v>
      </c>
    </row>
    <row r="144" spans="1:9" x14ac:dyDescent="0.35">
      <c r="A144">
        <v>2010</v>
      </c>
      <c r="B144" s="23">
        <v>1667917820</v>
      </c>
      <c r="C144" s="23">
        <v>1537719780</v>
      </c>
      <c r="D144" s="23">
        <f t="shared" si="5"/>
        <v>130198040</v>
      </c>
      <c r="E144" s="23">
        <v>6735038500</v>
      </c>
      <c r="F144" s="44">
        <f t="shared" si="6"/>
        <v>1.9331447028847721E-2</v>
      </c>
      <c r="G144" s="40">
        <v>24.2990309366233</v>
      </c>
      <c r="H144" s="40">
        <v>22.402242938733224</v>
      </c>
      <c r="I144" s="40">
        <f t="shared" si="4"/>
        <v>1.8967879978900763E-2</v>
      </c>
    </row>
    <row r="145" spans="1:9" x14ac:dyDescent="0.35">
      <c r="A145">
        <v>2011</v>
      </c>
      <c r="B145" s="23">
        <v>2061886160</v>
      </c>
      <c r="C145" s="23">
        <v>1868074970</v>
      </c>
      <c r="D145" s="23">
        <f t="shared" si="5"/>
        <v>193811190</v>
      </c>
      <c r="E145" s="23">
        <v>7695781400</v>
      </c>
      <c r="F145" s="44">
        <f t="shared" si="6"/>
        <v>2.51840820218724E-2</v>
      </c>
      <c r="G145" s="40">
        <v>26.32735308921686</v>
      </c>
      <c r="H145" s="40">
        <v>23.852660095616216</v>
      </c>
      <c r="I145" s="40">
        <f t="shared" si="4"/>
        <v>2.4746929936006447E-2</v>
      </c>
    </row>
    <row r="146" spans="1:9" x14ac:dyDescent="0.35">
      <c r="A146">
        <v>2012</v>
      </c>
      <c r="B146" s="23">
        <v>2118979000</v>
      </c>
      <c r="C146" s="23">
        <v>2152937000</v>
      </c>
      <c r="D146" s="23">
        <f t="shared" si="5"/>
        <v>-33958000</v>
      </c>
      <c r="E146" s="23">
        <v>8440247580</v>
      </c>
      <c r="F146" s="44">
        <f t="shared" si="6"/>
        <v>-4.0233416944387788E-3</v>
      </c>
      <c r="G146" s="40">
        <v>24.594378788176869</v>
      </c>
      <c r="H146" s="40">
        <v>24.988519511085833</v>
      </c>
      <c r="I146" s="40">
        <f t="shared" si="4"/>
        <v>-3.9414072290896484E-3</v>
      </c>
    </row>
    <row r="147" spans="1:9" x14ac:dyDescent="0.35">
      <c r="A147">
        <v>2013</v>
      </c>
      <c r="B147" s="23">
        <v>2283776660</v>
      </c>
      <c r="C147" s="23">
        <v>2359212090</v>
      </c>
      <c r="D147" s="23">
        <f t="shared" si="5"/>
        <v>-75435430</v>
      </c>
      <c r="E147" s="23">
        <v>9309651660</v>
      </c>
      <c r="F147" s="44">
        <f t="shared" si="6"/>
        <v>-8.1029272366996384E-3</v>
      </c>
      <c r="G147" s="40">
        <v>23.923576379715598</v>
      </c>
      <c r="H147" s="40">
        <v>24.713796295966514</v>
      </c>
      <c r="I147" s="40">
        <f t="shared" si="4"/>
        <v>-7.9021991625091558E-3</v>
      </c>
    </row>
    <row r="148" spans="1:9" x14ac:dyDescent="0.35">
      <c r="A148">
        <v>2014</v>
      </c>
      <c r="B148" s="23">
        <v>2501424820</v>
      </c>
      <c r="C148" s="23">
        <v>2580508040</v>
      </c>
      <c r="D148" s="23">
        <f t="shared" si="5"/>
        <v>-79083220</v>
      </c>
      <c r="E148" s="23">
        <v>10393474190</v>
      </c>
      <c r="F148" s="44">
        <f t="shared" si="6"/>
        <v>-7.6089302339432665E-3</v>
      </c>
      <c r="G148" s="40">
        <v>23.665984596562026</v>
      </c>
      <c r="H148" s="40">
        <v>24.414190988844314</v>
      </c>
      <c r="I148" s="40">
        <f t="shared" si="4"/>
        <v>-7.4820639228228812E-3</v>
      </c>
    </row>
    <row r="149" spans="1:9" x14ac:dyDescent="0.35">
      <c r="A149">
        <v>2015</v>
      </c>
      <c r="B149" s="23">
        <v>2438992670</v>
      </c>
      <c r="C149" s="23">
        <v>2394879290</v>
      </c>
      <c r="D149" s="23">
        <f t="shared" si="5"/>
        <v>44113380</v>
      </c>
      <c r="E149" s="23">
        <v>11571755360</v>
      </c>
      <c r="F149" s="44">
        <f t="shared" si="6"/>
        <v>3.8121597482510209E-3</v>
      </c>
      <c r="G149" s="40">
        <v>21.160179260137273</v>
      </c>
      <c r="H149" s="40">
        <v>20.777460981345257</v>
      </c>
      <c r="I149" s="40">
        <f t="shared" si="4"/>
        <v>3.8271827879201581E-3</v>
      </c>
    </row>
    <row r="150" spans="1:9" x14ac:dyDescent="0.35">
      <c r="A150">
        <v>2016</v>
      </c>
      <c r="B150" s="23">
        <v>2367365190</v>
      </c>
      <c r="C150" s="23">
        <v>2273528020</v>
      </c>
      <c r="D150" s="23">
        <f t="shared" si="5"/>
        <v>93837170</v>
      </c>
      <c r="E150" s="23">
        <v>12487174940</v>
      </c>
      <c r="F150" s="44">
        <f t="shared" si="6"/>
        <v>7.5146837015482703E-3</v>
      </c>
      <c r="G150" s="40">
        <v>19.088993853558396</v>
      </c>
      <c r="H150" s="40">
        <v>18.332347948916961</v>
      </c>
      <c r="I150" s="40">
        <f t="shared" si="4"/>
        <v>7.5664590464143448E-3</v>
      </c>
    </row>
    <row r="151" spans="1:9" x14ac:dyDescent="0.35">
      <c r="A151" s="40">
        <v>2017</v>
      </c>
      <c r="D151" s="23"/>
      <c r="F151" s="44">
        <f>I151</f>
        <v>9.9911179949864967E-3</v>
      </c>
      <c r="G151" s="40">
        <v>20.177304435184919</v>
      </c>
      <c r="H151" s="40">
        <v>19.178192635686269</v>
      </c>
      <c r="I151" s="40">
        <f t="shared" si="4"/>
        <v>9.9911179949864967E-3</v>
      </c>
    </row>
    <row r="152" spans="1:9" x14ac:dyDescent="0.35">
      <c r="A152" s="40">
        <v>2018</v>
      </c>
      <c r="D152" s="23"/>
      <c r="F152" s="44">
        <f t="shared" ref="F152:F154" si="7">I152</f>
        <v>-1.0688159607180019E-2</v>
      </c>
      <c r="G152" s="40">
        <v>21.002746497078327</v>
      </c>
      <c r="H152" s="40">
        <v>22.071562457796329</v>
      </c>
      <c r="I152" s="40">
        <f t="shared" si="4"/>
        <v>-1.0688159607180019E-2</v>
      </c>
    </row>
    <row r="153" spans="1:9" x14ac:dyDescent="0.35">
      <c r="A153" s="40">
        <v>2019</v>
      </c>
      <c r="D153" s="23"/>
      <c r="F153" s="44">
        <f t="shared" si="7"/>
        <v>-4.4472194155760645E-3</v>
      </c>
      <c r="G153" s="40">
        <v>18.591527797368087</v>
      </c>
      <c r="H153" s="40">
        <v>19.036249738925694</v>
      </c>
      <c r="I153" s="40">
        <f t="shared" si="4"/>
        <v>-4.4472194155760645E-3</v>
      </c>
    </row>
    <row r="154" spans="1:9" x14ac:dyDescent="0.35">
      <c r="A154" s="40">
        <v>2020</v>
      </c>
      <c r="D154" s="23"/>
      <c r="F154" s="44">
        <f t="shared" si="7"/>
        <v>1.690161169142982E-2</v>
      </c>
      <c r="G154" s="40">
        <v>17.3311682847479</v>
      </c>
      <c r="H154" s="40">
        <v>15.641007115604918</v>
      </c>
      <c r="I154" s="40">
        <f t="shared" si="4"/>
        <v>1.690161169142982E-2</v>
      </c>
    </row>
    <row r="155" spans="1:9" x14ac:dyDescent="0.35">
      <c r="E155" t="s">
        <v>84</v>
      </c>
      <c r="F155" s="47">
        <f>AVERAGE(F4:F154)</f>
        <v>1.194896830476354E-2</v>
      </c>
    </row>
  </sheetData>
  <mergeCells count="3">
    <mergeCell ref="B1:C1"/>
    <mergeCell ref="G1:H1"/>
    <mergeCell ref="B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1CF5-BFE2-41B2-ADB2-59D92F95D0E8}">
  <dimension ref="A2:F66"/>
  <sheetViews>
    <sheetView zoomScale="98" workbookViewId="0">
      <selection activeCell="C10" sqref="C10"/>
    </sheetView>
  </sheetViews>
  <sheetFormatPr defaultRowHeight="14.5" x14ac:dyDescent="0.35"/>
  <sheetData>
    <row r="2" spans="1:3" x14ac:dyDescent="0.35">
      <c r="A2" s="26" t="s">
        <v>3</v>
      </c>
      <c r="B2" s="26" t="s">
        <v>35</v>
      </c>
      <c r="C2" s="26" t="s">
        <v>36</v>
      </c>
    </row>
    <row r="3" spans="1:3" x14ac:dyDescent="0.35">
      <c r="A3">
        <v>1960</v>
      </c>
      <c r="B3">
        <v>0.828432359141129</v>
      </c>
    </row>
    <row r="4" spans="1:3" x14ac:dyDescent="0.35">
      <c r="A4">
        <v>1961</v>
      </c>
      <c r="B4">
        <v>0.88250086817060103</v>
      </c>
    </row>
    <row r="5" spans="1:3" x14ac:dyDescent="0.35">
      <c r="A5">
        <v>1962</v>
      </c>
      <c r="B5">
        <v>0.94471307754790002</v>
      </c>
    </row>
    <row r="6" spans="1:3" x14ac:dyDescent="0.35">
      <c r="A6">
        <v>1963</v>
      </c>
      <c r="B6">
        <v>0.90882761822780467</v>
      </c>
    </row>
    <row r="7" spans="1:3" x14ac:dyDescent="0.35">
      <c r="A7">
        <v>1964</v>
      </c>
      <c r="B7">
        <v>0.86459366993068609</v>
      </c>
    </row>
    <row r="8" spans="1:3" x14ac:dyDescent="0.35">
      <c r="A8">
        <v>1965</v>
      </c>
      <c r="B8">
        <v>0.9400491884047294</v>
      </c>
    </row>
    <row r="9" spans="1:3" x14ac:dyDescent="0.35">
      <c r="A9">
        <v>1966</v>
      </c>
      <c r="B9">
        <v>0.82775041446711184</v>
      </c>
    </row>
    <row r="10" spans="1:3" x14ac:dyDescent="0.35">
      <c r="A10">
        <v>1967</v>
      </c>
      <c r="B10">
        <v>0.86160417181899329</v>
      </c>
      <c r="C10">
        <v>0.92710544939844308</v>
      </c>
    </row>
    <row r="11" spans="1:3" x14ac:dyDescent="0.35">
      <c r="A11">
        <v>1968</v>
      </c>
      <c r="B11">
        <v>0.87134890104928575</v>
      </c>
      <c r="C11">
        <v>0.88443744932513002</v>
      </c>
    </row>
    <row r="12" spans="1:3" x14ac:dyDescent="0.35">
      <c r="A12">
        <v>1969</v>
      </c>
      <c r="B12">
        <v>0.83469367696687247</v>
      </c>
      <c r="C12">
        <v>0.86828550404709348</v>
      </c>
    </row>
    <row r="13" spans="1:3" x14ac:dyDescent="0.35">
      <c r="A13">
        <v>1970</v>
      </c>
      <c r="B13">
        <v>0.78426491477778681</v>
      </c>
      <c r="C13">
        <v>0.80598802395209579</v>
      </c>
    </row>
    <row r="14" spans="1:3" x14ac:dyDescent="0.35">
      <c r="A14">
        <v>1971</v>
      </c>
      <c r="B14">
        <v>0.75300357568816412</v>
      </c>
      <c r="C14">
        <v>0.77140522875816986</v>
      </c>
    </row>
    <row r="15" spans="1:3" x14ac:dyDescent="0.35">
      <c r="A15">
        <v>1972</v>
      </c>
      <c r="B15">
        <v>0.72178332130854295</v>
      </c>
      <c r="C15">
        <v>0.74531113058720422</v>
      </c>
    </row>
    <row r="16" spans="1:3" x14ac:dyDescent="0.35">
      <c r="A16">
        <v>1973</v>
      </c>
      <c r="B16">
        <v>0.68345226860819364</v>
      </c>
      <c r="C16">
        <v>0.70937601800574523</v>
      </c>
    </row>
    <row r="17" spans="1:6" x14ac:dyDescent="0.35">
      <c r="A17">
        <v>1974</v>
      </c>
      <c r="B17">
        <v>0.63040650235028683</v>
      </c>
      <c r="C17">
        <v>0.67786701531565174</v>
      </c>
    </row>
    <row r="18" spans="1:6" x14ac:dyDescent="0.35">
      <c r="A18">
        <v>1975</v>
      </c>
      <c r="B18">
        <v>0.63985950125135937</v>
      </c>
      <c r="C18">
        <v>0.69167490607079285</v>
      </c>
    </row>
    <row r="19" spans="1:6" x14ac:dyDescent="0.35">
      <c r="A19">
        <v>1976</v>
      </c>
      <c r="B19">
        <v>0.6369726675306977</v>
      </c>
      <c r="C19">
        <v>0.67653733504884672</v>
      </c>
    </row>
    <row r="20" spans="1:6" x14ac:dyDescent="0.35">
      <c r="A20">
        <v>1977</v>
      </c>
      <c r="B20">
        <v>0.61950366117114009</v>
      </c>
      <c r="C20">
        <v>0.65533620540011683</v>
      </c>
    </row>
    <row r="21" spans="1:6" x14ac:dyDescent="0.35">
      <c r="A21">
        <v>1978</v>
      </c>
      <c r="B21">
        <v>0.62758808171025882</v>
      </c>
      <c r="C21">
        <v>0.66756792403059884</v>
      </c>
    </row>
    <row r="22" spans="1:6" x14ac:dyDescent="0.35">
      <c r="A22">
        <v>1979</v>
      </c>
      <c r="B22">
        <v>0.57537101312327055</v>
      </c>
      <c r="C22">
        <v>0.6093194776646037</v>
      </c>
    </row>
    <row r="23" spans="1:6" x14ac:dyDescent="0.35">
      <c r="A23">
        <v>1980</v>
      </c>
      <c r="B23">
        <v>0.54991943480549721</v>
      </c>
      <c r="C23">
        <v>0.60518156833319758</v>
      </c>
      <c r="F23" t="s">
        <v>37</v>
      </c>
    </row>
    <row r="24" spans="1:6" x14ac:dyDescent="0.35">
      <c r="A24">
        <v>1981</v>
      </c>
      <c r="B24">
        <v>0.5878994193043543</v>
      </c>
      <c r="C24">
        <v>0.65818942380661527</v>
      </c>
      <c r="F24">
        <f>CORREL(B10:B59,C10:C59)</f>
        <v>0.91471394392100136</v>
      </c>
    </row>
    <row r="25" spans="1:6" x14ac:dyDescent="0.35">
      <c r="A25">
        <v>1982</v>
      </c>
      <c r="B25">
        <v>0.63296250747835281</v>
      </c>
      <c r="C25">
        <v>0.69878388666601821</v>
      </c>
    </row>
    <row r="26" spans="1:6" x14ac:dyDescent="0.35">
      <c r="A26">
        <v>1983</v>
      </c>
      <c r="B26">
        <v>0.60367003659478791</v>
      </c>
      <c r="C26">
        <v>0.60706590173899833</v>
      </c>
    </row>
    <row r="27" spans="1:6" x14ac:dyDescent="0.35">
      <c r="A27">
        <v>1984</v>
      </c>
      <c r="B27">
        <v>0.58839409896390582</v>
      </c>
      <c r="C27">
        <v>0.61874933949650102</v>
      </c>
    </row>
    <row r="28" spans="1:6" x14ac:dyDescent="0.35">
      <c r="A28">
        <v>1985</v>
      </c>
      <c r="B28">
        <v>0.60334781680628602</v>
      </c>
      <c r="C28">
        <v>0.60389481507757536</v>
      </c>
    </row>
    <row r="29" spans="1:6" x14ac:dyDescent="0.35">
      <c r="A29">
        <v>1986</v>
      </c>
      <c r="B29">
        <v>0.63891068559315833</v>
      </c>
      <c r="C29">
        <v>0.63966282415971776</v>
      </c>
    </row>
    <row r="30" spans="1:6" x14ac:dyDescent="0.35">
      <c r="A30">
        <v>1987</v>
      </c>
      <c r="B30">
        <v>0.62323594700433793</v>
      </c>
      <c r="C30">
        <v>0.61986958496806122</v>
      </c>
    </row>
    <row r="31" spans="1:6" x14ac:dyDescent="0.35">
      <c r="A31">
        <v>1988</v>
      </c>
      <c r="B31">
        <v>0.61280850643692886</v>
      </c>
      <c r="C31">
        <v>0.63138120598318992</v>
      </c>
    </row>
    <row r="32" spans="1:6" x14ac:dyDescent="0.35">
      <c r="A32">
        <v>1989</v>
      </c>
      <c r="B32">
        <v>0.59968807951560643</v>
      </c>
      <c r="C32">
        <v>0.59954050819243621</v>
      </c>
    </row>
    <row r="33" spans="1:3" x14ac:dyDescent="0.35">
      <c r="A33">
        <v>1990</v>
      </c>
      <c r="B33">
        <v>0.61272091355378355</v>
      </c>
      <c r="C33">
        <v>0.63489763657148468</v>
      </c>
    </row>
    <row r="34" spans="1:3" x14ac:dyDescent="0.35">
      <c r="A34">
        <v>1991</v>
      </c>
      <c r="B34">
        <v>0.610421140039481</v>
      </c>
      <c r="C34">
        <v>0.64221618622450094</v>
      </c>
    </row>
    <row r="35" spans="1:3" x14ac:dyDescent="0.35">
      <c r="A35">
        <v>1992</v>
      </c>
      <c r="B35">
        <v>0.61269269691722783</v>
      </c>
      <c r="C35">
        <v>0.62839953902599033</v>
      </c>
    </row>
    <row r="36" spans="1:3" x14ac:dyDescent="0.35">
      <c r="A36">
        <v>1993</v>
      </c>
      <c r="B36">
        <v>0.62221016217714709</v>
      </c>
      <c r="C36">
        <v>0.58511995119108196</v>
      </c>
    </row>
    <row r="37" spans="1:3" x14ac:dyDescent="0.35">
      <c r="A37">
        <v>1994</v>
      </c>
      <c r="B37">
        <v>0.64767977368699992</v>
      </c>
      <c r="C37">
        <v>0.59682768836875744</v>
      </c>
    </row>
    <row r="38" spans="1:3" x14ac:dyDescent="0.35">
      <c r="A38">
        <v>1995</v>
      </c>
      <c r="B38">
        <v>0.68662580771042436</v>
      </c>
      <c r="C38">
        <v>0.61577055585294271</v>
      </c>
    </row>
    <row r="39" spans="1:3" x14ac:dyDescent="0.35">
      <c r="A39">
        <v>1996</v>
      </c>
      <c r="B39">
        <v>0.68737309576959094</v>
      </c>
      <c r="C39">
        <v>0.62357182556969248</v>
      </c>
    </row>
    <row r="40" spans="1:3" x14ac:dyDescent="0.35">
      <c r="A40">
        <v>1997</v>
      </c>
      <c r="B40">
        <v>0.69931404302546307</v>
      </c>
      <c r="C40">
        <v>0.61681263440029388</v>
      </c>
    </row>
    <row r="41" spans="1:3" x14ac:dyDescent="0.35">
      <c r="A41">
        <v>1998</v>
      </c>
      <c r="B41">
        <v>0.64262194094298286</v>
      </c>
      <c r="C41">
        <v>0.67781452016654919</v>
      </c>
    </row>
    <row r="42" spans="1:3" x14ac:dyDescent="0.35">
      <c r="A42">
        <v>1999</v>
      </c>
      <c r="B42">
        <v>0.69059666399743835</v>
      </c>
      <c r="C42">
        <v>0.73943796831881514</v>
      </c>
    </row>
    <row r="43" spans="1:3" x14ac:dyDescent="0.35">
      <c r="A43">
        <v>2000</v>
      </c>
      <c r="B43">
        <v>0.62556843752728841</v>
      </c>
      <c r="C43">
        <v>0.61650371043436758</v>
      </c>
    </row>
    <row r="44" spans="1:3" x14ac:dyDescent="0.35">
      <c r="A44">
        <v>2001</v>
      </c>
      <c r="B44">
        <v>0.64450159681763486</v>
      </c>
      <c r="C44">
        <v>0.63150161390056136</v>
      </c>
    </row>
    <row r="45" spans="1:3" x14ac:dyDescent="0.35">
      <c r="A45">
        <v>2002</v>
      </c>
      <c r="B45">
        <v>0.67215824501408705</v>
      </c>
      <c r="C45">
        <v>0.67622237027820431</v>
      </c>
    </row>
    <row r="46" spans="1:3" x14ac:dyDescent="0.35">
      <c r="A46">
        <v>2003</v>
      </c>
      <c r="B46">
        <v>0.66081316165041903</v>
      </c>
      <c r="C46">
        <v>0.6813801991642543</v>
      </c>
    </row>
    <row r="47" spans="1:3" x14ac:dyDescent="0.35">
      <c r="A47">
        <v>2004</v>
      </c>
      <c r="B47">
        <v>0.65324123505114429</v>
      </c>
      <c r="C47">
        <v>0.66768481865047091</v>
      </c>
    </row>
    <row r="48" spans="1:3" x14ac:dyDescent="0.35">
      <c r="A48">
        <v>2005</v>
      </c>
      <c r="B48">
        <v>0.64196150744662484</v>
      </c>
      <c r="C48">
        <v>0.64362490160063446</v>
      </c>
    </row>
    <row r="49" spans="1:3" x14ac:dyDescent="0.35">
      <c r="A49">
        <v>2006</v>
      </c>
      <c r="B49">
        <v>0.62147315792285407</v>
      </c>
      <c r="C49">
        <v>0.62669056708147852</v>
      </c>
    </row>
    <row r="50" spans="1:3" x14ac:dyDescent="0.35">
      <c r="A50">
        <v>2007</v>
      </c>
      <c r="B50">
        <v>0.6298945950657957</v>
      </c>
      <c r="C50">
        <v>0.635426895366344</v>
      </c>
    </row>
    <row r="51" spans="1:3" x14ac:dyDescent="0.35">
      <c r="A51">
        <v>2008</v>
      </c>
      <c r="B51">
        <v>0.61985685625925624</v>
      </c>
      <c r="C51">
        <v>0.60621252728246022</v>
      </c>
    </row>
    <row r="52" spans="1:3" x14ac:dyDescent="0.35">
      <c r="A52">
        <v>2009</v>
      </c>
      <c r="B52">
        <v>0.57431892743089941</v>
      </c>
      <c r="C52">
        <v>0.58702756308776494</v>
      </c>
    </row>
    <row r="53" spans="1:3" x14ac:dyDescent="0.35">
      <c r="A53">
        <v>2010</v>
      </c>
      <c r="B53">
        <v>0.57294725041289662</v>
      </c>
      <c r="C53">
        <v>0.56217175797479801</v>
      </c>
    </row>
    <row r="54" spans="1:3" x14ac:dyDescent="0.35">
      <c r="A54">
        <v>2011</v>
      </c>
      <c r="B54">
        <v>0.56402400281276177</v>
      </c>
      <c r="C54">
        <v>0.554233565436278</v>
      </c>
    </row>
    <row r="55" spans="1:3" x14ac:dyDescent="0.35">
      <c r="A55">
        <v>2012</v>
      </c>
      <c r="B55">
        <v>0.57561472977549788</v>
      </c>
      <c r="C55">
        <v>0.56389246489361367</v>
      </c>
    </row>
    <row r="56" spans="1:3" x14ac:dyDescent="0.35">
      <c r="A56">
        <v>2013</v>
      </c>
      <c r="B56">
        <v>0.5827303564223798</v>
      </c>
      <c r="C56">
        <v>0.56829462358269844</v>
      </c>
    </row>
    <row r="57" spans="1:3" x14ac:dyDescent="0.35">
      <c r="A57">
        <v>2014</v>
      </c>
      <c r="B57">
        <v>0.58107963897296211</v>
      </c>
      <c r="C57">
        <v>0.57139116586344185</v>
      </c>
    </row>
    <row r="58" spans="1:3" x14ac:dyDescent="0.35">
      <c r="A58">
        <v>2015</v>
      </c>
      <c r="B58">
        <v>0.57224509540616486</v>
      </c>
      <c r="C58">
        <v>0.57450017897279526</v>
      </c>
    </row>
    <row r="59" spans="1:3" x14ac:dyDescent="0.35">
      <c r="A59">
        <v>2016</v>
      </c>
      <c r="B59">
        <v>0.57431107231689027</v>
      </c>
      <c r="C59">
        <v>0.57826800814096191</v>
      </c>
    </row>
    <row r="60" spans="1:3" x14ac:dyDescent="0.35">
      <c r="A60">
        <v>2017</v>
      </c>
      <c r="C60">
        <v>0.57275572974420119</v>
      </c>
    </row>
    <row r="61" spans="1:3" x14ac:dyDescent="0.35">
      <c r="A61">
        <v>2018</v>
      </c>
      <c r="C61">
        <v>0.56979895632086686</v>
      </c>
    </row>
    <row r="62" spans="1:3" x14ac:dyDescent="0.35">
      <c r="A62">
        <v>2019</v>
      </c>
      <c r="C62">
        <v>0.57930464576091512</v>
      </c>
    </row>
    <row r="63" spans="1:3" x14ac:dyDescent="0.35">
      <c r="A63">
        <v>2020</v>
      </c>
      <c r="C63">
        <v>0.58933892283186273</v>
      </c>
    </row>
    <row r="64" spans="1:3" x14ac:dyDescent="0.35">
      <c r="A64">
        <v>2021</v>
      </c>
      <c r="C64">
        <v>0.5562881318525934</v>
      </c>
    </row>
    <row r="65" spans="1:3" x14ac:dyDescent="0.35">
      <c r="A65">
        <v>2022</v>
      </c>
      <c r="C65">
        <v>0.53046175080727498</v>
      </c>
    </row>
    <row r="66" spans="1:3" x14ac:dyDescent="0.35">
      <c r="A66">
        <v>2023</v>
      </c>
      <c r="C66">
        <v>0.54423187596553335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623E-58BD-4289-8C7A-116988FFB2C9}">
  <dimension ref="A1:D64"/>
  <sheetViews>
    <sheetView workbookViewId="0">
      <selection activeCell="I12" sqref="I12"/>
    </sheetView>
  </sheetViews>
  <sheetFormatPr defaultRowHeight="14.5" x14ac:dyDescent="0.35"/>
  <cols>
    <col min="2" max="3" width="11.81640625" bestFit="1" customWidth="1"/>
  </cols>
  <sheetData>
    <row r="1" spans="1:4" x14ac:dyDescent="0.35">
      <c r="A1" t="s">
        <v>53</v>
      </c>
      <c r="D1">
        <f>CORREL(B4:B60,C4:C60)</f>
        <v>0.95489204445468356</v>
      </c>
    </row>
    <row r="3" spans="1:4" x14ac:dyDescent="0.35">
      <c r="A3" t="s">
        <v>3</v>
      </c>
      <c r="B3" t="s">
        <v>54</v>
      </c>
      <c r="C3" t="s">
        <v>55</v>
      </c>
    </row>
    <row r="4" spans="1:4" x14ac:dyDescent="0.35">
      <c r="A4">
        <v>1960</v>
      </c>
      <c r="B4">
        <v>9.2179273963751154E-2</v>
      </c>
      <c r="C4">
        <v>7.8677601230138394E-2</v>
      </c>
    </row>
    <row r="5" spans="1:4" x14ac:dyDescent="0.35">
      <c r="A5">
        <v>1961</v>
      </c>
      <c r="B5">
        <v>8.4510326616684645E-2</v>
      </c>
      <c r="C5">
        <v>0.10233992767496276</v>
      </c>
    </row>
    <row r="6" spans="1:4" x14ac:dyDescent="0.35">
      <c r="A6">
        <v>1962</v>
      </c>
      <c r="B6">
        <v>3.8948083732832171E-2</v>
      </c>
      <c r="C6">
        <v>5.6025765860235187E-2</v>
      </c>
    </row>
    <row r="7" spans="1:4" x14ac:dyDescent="0.35">
      <c r="A7">
        <v>1963</v>
      </c>
      <c r="B7">
        <v>5.9932263808815577E-2</v>
      </c>
      <c r="C7">
        <v>8.1962104213413114E-2</v>
      </c>
    </row>
    <row r="8" spans="1:4" x14ac:dyDescent="0.35">
      <c r="A8">
        <v>1964</v>
      </c>
      <c r="B8">
        <v>6.9242775433940876E-2</v>
      </c>
      <c r="C8">
        <v>0.12083829817060349</v>
      </c>
    </row>
    <row r="9" spans="1:4" x14ac:dyDescent="0.35">
      <c r="A9">
        <v>1965</v>
      </c>
      <c r="B9">
        <v>4.1434417883110468E-2</v>
      </c>
      <c r="C9">
        <v>6.692113032475748E-2</v>
      </c>
    </row>
    <row r="10" spans="1:4" x14ac:dyDescent="0.35">
      <c r="A10">
        <v>1966</v>
      </c>
      <c r="B10">
        <v>9.860969384338901E-2</v>
      </c>
      <c r="C10">
        <v>4.5267489711934158E-2</v>
      </c>
    </row>
    <row r="11" spans="1:4" x14ac:dyDescent="0.35">
      <c r="A11">
        <v>1967</v>
      </c>
      <c r="B11">
        <v>0.11018425250840913</v>
      </c>
      <c r="C11">
        <v>8.0089643783911313E-2</v>
      </c>
    </row>
    <row r="12" spans="1:4" x14ac:dyDescent="0.35">
      <c r="A12">
        <v>1968</v>
      </c>
      <c r="B12">
        <v>0.11751675064564483</v>
      </c>
      <c r="C12">
        <v>8.8043115371774713E-2</v>
      </c>
    </row>
    <row r="13" spans="1:4" x14ac:dyDescent="0.35">
      <c r="A13">
        <v>1969</v>
      </c>
      <c r="B13">
        <v>0.14122763091439197</v>
      </c>
      <c r="C13">
        <v>0.1166298749080206</v>
      </c>
    </row>
    <row r="14" spans="1:4" x14ac:dyDescent="0.35">
      <c r="A14">
        <v>1970</v>
      </c>
      <c r="B14">
        <v>0.18719850228888216</v>
      </c>
      <c r="C14">
        <v>0.13622754491017963</v>
      </c>
    </row>
    <row r="15" spans="1:4" x14ac:dyDescent="0.35">
      <c r="A15">
        <v>1971</v>
      </c>
      <c r="B15">
        <v>0.22212940773058615</v>
      </c>
      <c r="C15">
        <v>0.15795206971677561</v>
      </c>
    </row>
    <row r="16" spans="1:4" x14ac:dyDescent="0.35">
      <c r="A16">
        <v>1972</v>
      </c>
      <c r="B16">
        <v>0.22718703533870929</v>
      </c>
      <c r="C16">
        <v>0.18777388255915864</v>
      </c>
    </row>
    <row r="17" spans="1:3" x14ac:dyDescent="0.35">
      <c r="A17">
        <v>1973</v>
      </c>
      <c r="B17">
        <v>0.21789804340141844</v>
      </c>
      <c r="C17">
        <v>0.1788728640388545</v>
      </c>
    </row>
    <row r="18" spans="1:3" x14ac:dyDescent="0.35">
      <c r="A18">
        <v>1974</v>
      </c>
      <c r="B18">
        <v>0.20536390040079447</v>
      </c>
      <c r="C18">
        <v>0.16781845349271574</v>
      </c>
    </row>
    <row r="19" spans="1:3" x14ac:dyDescent="0.35">
      <c r="A19">
        <v>1975</v>
      </c>
      <c r="B19">
        <v>0.21192031257594557</v>
      </c>
      <c r="C19">
        <v>0.20341704567925645</v>
      </c>
    </row>
    <row r="20" spans="1:3" x14ac:dyDescent="0.35">
      <c r="A20">
        <v>1976</v>
      </c>
      <c r="B20">
        <v>0.21885571838361523</v>
      </c>
      <c r="C20">
        <v>0.20721291548940626</v>
      </c>
    </row>
    <row r="21" spans="1:3" x14ac:dyDescent="0.35">
      <c r="A21">
        <v>1977</v>
      </c>
      <c r="B21">
        <v>0.21597701077593062</v>
      </c>
      <c r="C21">
        <v>0.20127612344626974</v>
      </c>
    </row>
    <row r="22" spans="1:3" x14ac:dyDescent="0.35">
      <c r="A22">
        <v>1978</v>
      </c>
      <c r="B22">
        <v>0.22851424858679303</v>
      </c>
      <c r="C22">
        <v>0.20534159852281719</v>
      </c>
    </row>
    <row r="23" spans="1:3" x14ac:dyDescent="0.35">
      <c r="A23">
        <v>1979</v>
      </c>
      <c r="B23">
        <v>0.21390908879469683</v>
      </c>
      <c r="C23">
        <v>0.20934320882799282</v>
      </c>
    </row>
    <row r="24" spans="1:3" x14ac:dyDescent="0.35">
      <c r="A24">
        <v>1980</v>
      </c>
      <c r="B24">
        <v>0.22685089755780827</v>
      </c>
      <c r="C24">
        <v>0.20871501594210234</v>
      </c>
    </row>
    <row r="25" spans="1:3" x14ac:dyDescent="0.35">
      <c r="A25">
        <v>1981</v>
      </c>
      <c r="B25">
        <v>0.23559958595488908</v>
      </c>
      <c r="C25">
        <v>0.21384492938715827</v>
      </c>
    </row>
    <row r="26" spans="1:3" x14ac:dyDescent="0.35">
      <c r="A26">
        <v>1982</v>
      </c>
      <c r="B26">
        <v>0.24836267233169548</v>
      </c>
      <c r="C26">
        <v>0.22583452675214563</v>
      </c>
    </row>
    <row r="27" spans="1:3" x14ac:dyDescent="0.35">
      <c r="A27">
        <v>1983</v>
      </c>
      <c r="B27">
        <v>0.23339739126249653</v>
      </c>
      <c r="C27">
        <v>0.25745478821562712</v>
      </c>
    </row>
    <row r="28" spans="1:3" x14ac:dyDescent="0.35">
      <c r="A28">
        <v>1984</v>
      </c>
      <c r="B28">
        <v>0.22529936038054424</v>
      </c>
      <c r="C28">
        <v>0.22793114222305949</v>
      </c>
    </row>
    <row r="29" spans="1:3" x14ac:dyDescent="0.35">
      <c r="A29">
        <v>1985</v>
      </c>
      <c r="B29">
        <v>0.22973064524851367</v>
      </c>
      <c r="C29">
        <v>0.23269123571591457</v>
      </c>
    </row>
    <row r="30" spans="1:3" x14ac:dyDescent="0.35">
      <c r="A30">
        <v>1986</v>
      </c>
      <c r="B30">
        <v>0.25209863029481683</v>
      </c>
      <c r="C30">
        <v>0.25550997163221545</v>
      </c>
    </row>
    <row r="31" spans="1:3" x14ac:dyDescent="0.35">
      <c r="A31">
        <v>1987</v>
      </c>
      <c r="B31">
        <v>0.25609335686254597</v>
      </c>
      <c r="C31">
        <v>0.25171030525513771</v>
      </c>
    </row>
    <row r="32" spans="1:3" x14ac:dyDescent="0.35">
      <c r="A32">
        <v>1988</v>
      </c>
      <c r="B32">
        <v>0.26367120535226812</v>
      </c>
      <c r="C32">
        <v>0.2699155834285682</v>
      </c>
    </row>
    <row r="33" spans="1:3" x14ac:dyDescent="0.35">
      <c r="A33">
        <v>1989</v>
      </c>
      <c r="B33">
        <v>0.27181574045770296</v>
      </c>
      <c r="C33">
        <v>0.28534728357319777</v>
      </c>
    </row>
    <row r="34" spans="1:3" x14ac:dyDescent="0.35">
      <c r="A34">
        <v>1990</v>
      </c>
      <c r="B34">
        <v>0.29449600125040715</v>
      </c>
      <c r="C34">
        <v>0.30551562087800849</v>
      </c>
    </row>
    <row r="35" spans="1:3" x14ac:dyDescent="0.35">
      <c r="A35">
        <v>1991</v>
      </c>
      <c r="B35">
        <v>0.28049963947322021</v>
      </c>
      <c r="C35">
        <v>0.29671418182969284</v>
      </c>
    </row>
    <row r="36" spans="1:3" x14ac:dyDescent="0.35">
      <c r="A36">
        <v>1992</v>
      </c>
      <c r="B36">
        <v>0.26959334723027895</v>
      </c>
      <c r="C36">
        <v>0.28002593459786945</v>
      </c>
    </row>
    <row r="37" spans="1:3" x14ac:dyDescent="0.35">
      <c r="A37">
        <v>1993</v>
      </c>
      <c r="B37">
        <v>0.26255462149763781</v>
      </c>
      <c r="C37">
        <v>0.2628067311185357</v>
      </c>
    </row>
    <row r="38" spans="1:3" x14ac:dyDescent="0.35">
      <c r="A38">
        <v>1994</v>
      </c>
      <c r="B38">
        <v>0.26247334827229274</v>
      </c>
      <c r="C38">
        <v>0.27570687748433687</v>
      </c>
    </row>
    <row r="39" spans="1:3" x14ac:dyDescent="0.35">
      <c r="A39">
        <v>1995</v>
      </c>
      <c r="B39">
        <v>0.26760038061018987</v>
      </c>
      <c r="C39">
        <v>0.28429811088368878</v>
      </c>
    </row>
    <row r="40" spans="1:3" x14ac:dyDescent="0.35">
      <c r="A40">
        <v>1996</v>
      </c>
      <c r="B40">
        <v>0.25317545273086078</v>
      </c>
      <c r="C40">
        <v>0.29602360637514835</v>
      </c>
    </row>
    <row r="41" spans="1:3" x14ac:dyDescent="0.35">
      <c r="A41">
        <v>1997</v>
      </c>
      <c r="B41">
        <v>0.2440629146440963</v>
      </c>
      <c r="C41">
        <v>0.28307677062679087</v>
      </c>
    </row>
    <row r="42" spans="1:3" x14ac:dyDescent="0.35">
      <c r="A42">
        <v>1998</v>
      </c>
      <c r="B42">
        <v>0.2144112992117595</v>
      </c>
      <c r="C42">
        <v>0.25429506666729446</v>
      </c>
    </row>
    <row r="43" spans="1:3" x14ac:dyDescent="0.35">
      <c r="A43">
        <v>1999</v>
      </c>
      <c r="B43">
        <v>0.18623825194823729</v>
      </c>
      <c r="C43">
        <v>0.20138759311817536</v>
      </c>
    </row>
    <row r="44" spans="1:3" x14ac:dyDescent="0.35">
      <c r="A44">
        <v>2000</v>
      </c>
      <c r="B44">
        <v>0.20142730351723778</v>
      </c>
      <c r="C44">
        <v>0.19850854447200217</v>
      </c>
    </row>
    <row r="45" spans="1:3" x14ac:dyDescent="0.35">
      <c r="A45">
        <v>2001</v>
      </c>
      <c r="B45">
        <v>0.20077636140815033</v>
      </c>
      <c r="C45">
        <v>0.19672658204166621</v>
      </c>
    </row>
    <row r="46" spans="1:3" x14ac:dyDescent="0.35">
      <c r="A46">
        <v>2002</v>
      </c>
      <c r="B46">
        <v>0.1931239394584027</v>
      </c>
      <c r="C46">
        <v>0.19429164049797307</v>
      </c>
    </row>
    <row r="47" spans="1:3" x14ac:dyDescent="0.35">
      <c r="A47">
        <v>2003</v>
      </c>
      <c r="B47">
        <v>0.18917280955872429</v>
      </c>
      <c r="C47">
        <v>0.19506059221286301</v>
      </c>
    </row>
    <row r="48" spans="1:3" x14ac:dyDescent="0.35">
      <c r="A48">
        <v>2004</v>
      </c>
      <c r="B48">
        <v>0.21963000905374375</v>
      </c>
      <c r="C48">
        <v>0.22448616972835314</v>
      </c>
    </row>
    <row r="49" spans="1:3" x14ac:dyDescent="0.35">
      <c r="A49">
        <v>2005</v>
      </c>
      <c r="B49">
        <v>0.23579414866387252</v>
      </c>
      <c r="C49">
        <v>0.23640511770779107</v>
      </c>
    </row>
    <row r="50" spans="1:3" x14ac:dyDescent="0.35">
      <c r="A50">
        <v>2006</v>
      </c>
      <c r="B50">
        <v>0.23930092926908675</v>
      </c>
      <c r="C50">
        <v>0.24130991528612339</v>
      </c>
    </row>
    <row r="51" spans="1:3" x14ac:dyDescent="0.35">
      <c r="A51">
        <v>2007</v>
      </c>
      <c r="B51">
        <v>0.24729744804225134</v>
      </c>
      <c r="C51">
        <v>0.24946943643022293</v>
      </c>
    </row>
    <row r="52" spans="1:3" x14ac:dyDescent="0.35">
      <c r="A52">
        <v>2008</v>
      </c>
      <c r="B52">
        <v>0.2832201728782881</v>
      </c>
      <c r="C52">
        <v>0.27698591222182439</v>
      </c>
    </row>
    <row r="53" spans="1:3" x14ac:dyDescent="0.35">
      <c r="A53">
        <v>2009</v>
      </c>
      <c r="B53">
        <v>0.30441158636365695</v>
      </c>
      <c r="C53">
        <v>0.31114766557368401</v>
      </c>
    </row>
    <row r="54" spans="1:3" x14ac:dyDescent="0.35">
      <c r="A54">
        <v>2010</v>
      </c>
      <c r="B54">
        <v>0.3159359341449941</v>
      </c>
      <c r="C54">
        <v>0.30999408825566044</v>
      </c>
    </row>
    <row r="55" spans="1:3" x14ac:dyDescent="0.35">
      <c r="A55">
        <v>2011</v>
      </c>
      <c r="B55">
        <v>0.31860494504170817</v>
      </c>
      <c r="C55">
        <v>0.31307454036313326</v>
      </c>
    </row>
    <row r="56" spans="1:3" x14ac:dyDescent="0.35">
      <c r="A56">
        <v>2012</v>
      </c>
      <c r="B56">
        <v>0.33399807805163934</v>
      </c>
      <c r="C56">
        <v>0.3271962806523831</v>
      </c>
    </row>
    <row r="57" spans="1:3" x14ac:dyDescent="0.35">
      <c r="A57">
        <v>2013</v>
      </c>
      <c r="B57">
        <v>0.32777769474566998</v>
      </c>
      <c r="C57">
        <v>0.31965779567938185</v>
      </c>
    </row>
    <row r="58" spans="1:3" x14ac:dyDescent="0.35">
      <c r="A58">
        <v>2014</v>
      </c>
      <c r="B58">
        <v>0.33068093278249627</v>
      </c>
      <c r="C58">
        <v>0.32516741440274594</v>
      </c>
    </row>
    <row r="59" spans="1:3" x14ac:dyDescent="0.35">
      <c r="A59">
        <v>2015</v>
      </c>
      <c r="B59">
        <v>0.32683130107237246</v>
      </c>
      <c r="C59">
        <v>0.32811926582581408</v>
      </c>
    </row>
    <row r="60" spans="1:3" x14ac:dyDescent="0.35">
      <c r="A60">
        <v>2016</v>
      </c>
      <c r="B60">
        <v>0.32354810671051593</v>
      </c>
      <c r="C60">
        <v>0.32577731496863521</v>
      </c>
    </row>
    <row r="61" spans="1:3" x14ac:dyDescent="0.35">
      <c r="A61">
        <v>2017</v>
      </c>
      <c r="C61">
        <v>0.32160638864558799</v>
      </c>
    </row>
    <row r="62" spans="1:3" x14ac:dyDescent="0.35">
      <c r="A62">
        <v>2018</v>
      </c>
      <c r="C62">
        <v>0.32288497089648216</v>
      </c>
    </row>
    <row r="63" spans="1:3" x14ac:dyDescent="0.35">
      <c r="A63">
        <v>2019</v>
      </c>
      <c r="C63">
        <v>0.32346884552013166</v>
      </c>
    </row>
    <row r="64" spans="1:3" x14ac:dyDescent="0.35">
      <c r="A64">
        <v>2020</v>
      </c>
      <c r="C64">
        <v>0.31709756451727078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data</vt:lpstr>
      <vt:lpstr>real_GDP_pc</vt:lpstr>
      <vt:lpstr>real_consumption_pc</vt:lpstr>
      <vt:lpstr>real_investment_pc</vt:lpstr>
      <vt:lpstr>trade_balance_GDP</vt:lpstr>
      <vt:lpstr>correlation checks</vt:lpstr>
      <vt:lpstr>C% WB</vt:lpstr>
      <vt:lpstr>GFCF %</vt:lpstr>
      <vt:lpstr>TBY WB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Gerland</dc:creator>
  <cp:lastModifiedBy>Caspar Moritz</cp:lastModifiedBy>
  <dcterms:created xsi:type="dcterms:W3CDTF">2015-06-05T18:19:34Z</dcterms:created>
  <dcterms:modified xsi:type="dcterms:W3CDTF">2024-08-29T09:14:39Z</dcterms:modified>
</cp:coreProperties>
</file>