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oh\Dropbox\Ridesharing\NewGurobi\"/>
    </mc:Choice>
  </mc:AlternateContent>
  <bookViews>
    <workbookView xWindow="0" yWindow="0" windowWidth="28770" windowHeight="14070" activeTab="6"/>
  </bookViews>
  <sheets>
    <sheet name="Rho" sheetId="1" r:id="rId1"/>
    <sheet name="Sheet2" sheetId="2" r:id="rId2"/>
    <sheet name="Sheet3" sheetId="3" r:id="rId3"/>
    <sheet name="Sheet4" sheetId="4" r:id="rId4"/>
    <sheet name="Sheet1" sheetId="5" r:id="rId5"/>
    <sheet name="Ratio" sheetId="6" r:id="rId6"/>
    <sheet name="Sheet5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" i="7" l="1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N29" i="7"/>
  <c r="Q29" i="7" s="1"/>
  <c r="N30" i="7"/>
  <c r="N31" i="7"/>
  <c r="N32" i="7"/>
  <c r="N33" i="7"/>
  <c r="Q33" i="7" s="1"/>
  <c r="N34" i="7"/>
  <c r="N35" i="7"/>
  <c r="N36" i="7"/>
  <c r="N37" i="7"/>
  <c r="Q37" i="7" s="1"/>
  <c r="N38" i="7"/>
  <c r="N39" i="7"/>
  <c r="N40" i="7"/>
  <c r="N41" i="7"/>
  <c r="Q41" i="7" s="1"/>
  <c r="N42" i="7"/>
  <c r="N43" i="7"/>
  <c r="N44" i="7"/>
  <c r="N45" i="7"/>
  <c r="Q45" i="7" s="1"/>
  <c r="N46" i="7"/>
  <c r="N47" i="7"/>
  <c r="N48" i="7"/>
  <c r="N49" i="7"/>
  <c r="Q49" i="7" s="1"/>
  <c r="N50" i="7"/>
  <c r="N51" i="7"/>
  <c r="N52" i="7"/>
  <c r="N53" i="7"/>
  <c r="Q53" i="7" s="1"/>
  <c r="N54" i="7"/>
  <c r="N55" i="7"/>
  <c r="N56" i="7"/>
  <c r="N57" i="7"/>
  <c r="Q57" i="7" s="1"/>
  <c r="N58" i="7"/>
  <c r="N59" i="7"/>
  <c r="N60" i="7"/>
  <c r="N61" i="7"/>
  <c r="Q61" i="7" s="1"/>
  <c r="N62" i="7"/>
  <c r="N63" i="7"/>
  <c r="N64" i="7"/>
  <c r="N65" i="7"/>
  <c r="Q65" i="7" s="1"/>
  <c r="N66" i="7"/>
  <c r="N67" i="7"/>
  <c r="N68" i="7"/>
  <c r="N69" i="7"/>
  <c r="Q69" i="7" s="1"/>
  <c r="N70" i="7"/>
  <c r="N71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Q30" i="7"/>
  <c r="Q31" i="7"/>
  <c r="Q32" i="7"/>
  <c r="Q34" i="7"/>
  <c r="Q35" i="7"/>
  <c r="Q36" i="7"/>
  <c r="Q38" i="7"/>
  <c r="Q39" i="7"/>
  <c r="Q40" i="7"/>
  <c r="Q42" i="7"/>
  <c r="Q43" i="7"/>
  <c r="Q44" i="7"/>
  <c r="Q46" i="7"/>
  <c r="Q47" i="7"/>
  <c r="Q48" i="7"/>
  <c r="Q50" i="7"/>
  <c r="Q51" i="7"/>
  <c r="Q52" i="7"/>
  <c r="Q54" i="7"/>
  <c r="Q55" i="7"/>
  <c r="Q56" i="7"/>
  <c r="Q58" i="7"/>
  <c r="Q59" i="7"/>
  <c r="Q60" i="7"/>
  <c r="Q62" i="7"/>
  <c r="Q63" i="7"/>
  <c r="Q64" i="7"/>
  <c r="Q66" i="7"/>
  <c r="Q67" i="7"/>
  <c r="Q68" i="7"/>
  <c r="Q70" i="7"/>
  <c r="Q71" i="7"/>
  <c r="L26" i="7"/>
  <c r="L27" i="7"/>
  <c r="L28" i="7"/>
  <c r="N26" i="7"/>
  <c r="Q26" i="7" s="1"/>
  <c r="N27" i="7"/>
  <c r="N28" i="7"/>
  <c r="O26" i="7"/>
  <c r="O27" i="7"/>
  <c r="O28" i="7"/>
  <c r="P26" i="7"/>
  <c r="P27" i="7"/>
  <c r="P28" i="7"/>
  <c r="Q27" i="7"/>
  <c r="Q28" i="7"/>
  <c r="P25" i="7"/>
  <c r="O25" i="7"/>
  <c r="N25" i="7"/>
  <c r="Q25" i="7" s="1"/>
  <c r="L25" i="7"/>
  <c r="P24" i="7"/>
  <c r="O24" i="7"/>
  <c r="N24" i="7"/>
  <c r="Q24" i="7" s="1"/>
  <c r="L24" i="7"/>
  <c r="P23" i="7"/>
  <c r="O23" i="7"/>
  <c r="N23" i="7"/>
  <c r="Q23" i="7" s="1"/>
  <c r="L23" i="7"/>
  <c r="P22" i="7"/>
  <c r="O22" i="7"/>
  <c r="N22" i="7"/>
  <c r="Q22" i="7" s="1"/>
  <c r="L22" i="7"/>
  <c r="P21" i="7"/>
  <c r="O21" i="7"/>
  <c r="N21" i="7"/>
  <c r="Q21" i="7" s="1"/>
  <c r="L21" i="7"/>
  <c r="P20" i="7"/>
  <c r="O20" i="7"/>
  <c r="N20" i="7"/>
  <c r="Q20" i="7" s="1"/>
  <c r="L20" i="7"/>
  <c r="P19" i="7"/>
  <c r="O19" i="7"/>
  <c r="N19" i="7"/>
  <c r="Q19" i="7" s="1"/>
  <c r="L19" i="7"/>
  <c r="Q18" i="7"/>
  <c r="P18" i="7"/>
  <c r="O18" i="7"/>
  <c r="N18" i="7"/>
  <c r="L18" i="7"/>
  <c r="P17" i="7"/>
  <c r="O17" i="7"/>
  <c r="N17" i="7"/>
  <c r="Q17" i="7" s="1"/>
  <c r="L17" i="7"/>
  <c r="P16" i="7"/>
  <c r="O16" i="7"/>
  <c r="N16" i="7"/>
  <c r="Q16" i="7" s="1"/>
  <c r="L16" i="7"/>
  <c r="P15" i="7"/>
  <c r="O15" i="7"/>
  <c r="N15" i="7"/>
  <c r="Q15" i="7" s="1"/>
  <c r="L15" i="7"/>
  <c r="Q14" i="7"/>
  <c r="P14" i="7"/>
  <c r="O14" i="7"/>
  <c r="N14" i="7"/>
  <c r="L14" i="7"/>
  <c r="P13" i="7"/>
  <c r="O13" i="7"/>
  <c r="N13" i="7"/>
  <c r="Q13" i="7" s="1"/>
  <c r="L13" i="7"/>
  <c r="P12" i="7"/>
  <c r="O12" i="7"/>
  <c r="N12" i="7"/>
  <c r="Q12" i="7" s="1"/>
  <c r="L12" i="7"/>
  <c r="P11" i="7"/>
  <c r="O11" i="7"/>
  <c r="N11" i="7"/>
  <c r="Q11" i="7" s="1"/>
  <c r="L11" i="7"/>
  <c r="P10" i="7"/>
  <c r="O10" i="7"/>
  <c r="N10" i="7"/>
  <c r="Q10" i="7" s="1"/>
  <c r="L10" i="7"/>
  <c r="P9" i="7"/>
  <c r="O9" i="7"/>
  <c r="N9" i="7"/>
  <c r="Q9" i="7" s="1"/>
  <c r="L9" i="7"/>
  <c r="P8" i="7"/>
  <c r="O8" i="7"/>
  <c r="N8" i="7"/>
  <c r="Q8" i="7" s="1"/>
  <c r="L8" i="7"/>
  <c r="P7" i="7"/>
  <c r="O7" i="7"/>
  <c r="N7" i="7"/>
  <c r="Q7" i="7" s="1"/>
  <c r="L7" i="7"/>
  <c r="P6" i="7"/>
  <c r="O6" i="7"/>
  <c r="N6" i="7"/>
  <c r="Q6" i="7" s="1"/>
  <c r="L6" i="7"/>
  <c r="P5" i="7"/>
  <c r="O5" i="7"/>
  <c r="N5" i="7"/>
  <c r="Q5" i="7" s="1"/>
  <c r="L5" i="7"/>
  <c r="P4" i="7"/>
  <c r="O4" i="7"/>
  <c r="N4" i="7"/>
  <c r="Q4" i="7" s="1"/>
  <c r="L4" i="7"/>
  <c r="P3" i="7"/>
  <c r="O3" i="7"/>
  <c r="N3" i="7"/>
  <c r="Q3" i="7" s="1"/>
  <c r="L3" i="7"/>
  <c r="P2" i="7"/>
  <c r="O2" i="7"/>
  <c r="N2" i="7"/>
  <c r="Q2" i="7" s="1"/>
  <c r="L2" i="7"/>
  <c r="O2" i="6" l="1"/>
  <c r="O3" i="6"/>
  <c r="O4" i="6"/>
  <c r="O5" i="6"/>
  <c r="O6" i="6"/>
  <c r="O7" i="6"/>
  <c r="O8" i="6"/>
  <c r="O9" i="6"/>
  <c r="O10" i="6"/>
  <c r="O11" i="6"/>
  <c r="O12" i="6"/>
  <c r="N2" i="6"/>
  <c r="Q2" i="6" s="1"/>
  <c r="N3" i="6"/>
  <c r="N4" i="6"/>
  <c r="N5" i="6"/>
  <c r="N6" i="6"/>
  <c r="Q6" i="6" s="1"/>
  <c r="N7" i="6"/>
  <c r="N8" i="6"/>
  <c r="N9" i="6"/>
  <c r="N10" i="6"/>
  <c r="Q10" i="6" s="1"/>
  <c r="N11" i="6"/>
  <c r="N12" i="6"/>
  <c r="K2" i="6"/>
  <c r="K3" i="6"/>
  <c r="K4" i="6"/>
  <c r="K5" i="6"/>
  <c r="K6" i="6"/>
  <c r="K7" i="6"/>
  <c r="K8" i="6"/>
  <c r="K9" i="6"/>
  <c r="K10" i="6"/>
  <c r="K11" i="6"/>
  <c r="K12" i="6"/>
  <c r="P2" i="6"/>
  <c r="P3" i="6"/>
  <c r="P4" i="6"/>
  <c r="P5" i="6"/>
  <c r="P6" i="6"/>
  <c r="P7" i="6"/>
  <c r="P8" i="6"/>
  <c r="P9" i="6"/>
  <c r="P10" i="6"/>
  <c r="P11" i="6"/>
  <c r="P12" i="6"/>
  <c r="Q9" i="6" l="1"/>
  <c r="Q5" i="6"/>
  <c r="Q12" i="6"/>
  <c r="Q8" i="6"/>
  <c r="Q4" i="6"/>
  <c r="Q11" i="6"/>
  <c r="Q7" i="6"/>
  <c r="Q3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N17" i="5" l="1"/>
  <c r="P17" i="5" s="1"/>
  <c r="N18" i="5"/>
  <c r="P18" i="5" s="1"/>
  <c r="N19" i="5"/>
  <c r="P19" i="5" s="1"/>
  <c r="N20" i="5"/>
  <c r="N21" i="5"/>
  <c r="P21" i="5" s="1"/>
  <c r="N22" i="5"/>
  <c r="P22" i="5" s="1"/>
  <c r="N23" i="5"/>
  <c r="P23" i="5" s="1"/>
  <c r="N24" i="5"/>
  <c r="P24" i="5" s="1"/>
  <c r="N25" i="5"/>
  <c r="P25" i="5" s="1"/>
  <c r="O17" i="5"/>
  <c r="Q17" i="5" s="1"/>
  <c r="O18" i="5"/>
  <c r="Q18" i="5" s="1"/>
  <c r="O19" i="5"/>
  <c r="O20" i="5"/>
  <c r="O21" i="5"/>
  <c r="Q21" i="5" s="1"/>
  <c r="O22" i="5"/>
  <c r="Q22" i="5" s="1"/>
  <c r="O23" i="5"/>
  <c r="Q23" i="5" s="1"/>
  <c r="O24" i="5"/>
  <c r="O25" i="5"/>
  <c r="Q25" i="5" s="1"/>
  <c r="P20" i="5"/>
  <c r="Q19" i="5"/>
  <c r="N9" i="5"/>
  <c r="P9" i="5" s="1"/>
  <c r="N10" i="5"/>
  <c r="P10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O9" i="5"/>
  <c r="Q9" i="5" s="1"/>
  <c r="O10" i="5"/>
  <c r="Q10" i="5" s="1"/>
  <c r="O11" i="5"/>
  <c r="Q11" i="5" s="1"/>
  <c r="O12" i="5"/>
  <c r="Q12" i="5" s="1"/>
  <c r="O13" i="5"/>
  <c r="Q13" i="5" s="1"/>
  <c r="O14" i="5"/>
  <c r="Q14" i="5" s="1"/>
  <c r="O15" i="5"/>
  <c r="Q15" i="5" s="1"/>
  <c r="O16" i="5"/>
  <c r="Q16" i="5" s="1"/>
  <c r="O8" i="5"/>
  <c r="N8" i="5"/>
  <c r="P8" i="5" s="1"/>
  <c r="O7" i="5"/>
  <c r="N7" i="5"/>
  <c r="P7" i="5" s="1"/>
  <c r="O6" i="5"/>
  <c r="N6" i="5"/>
  <c r="P6" i="5" s="1"/>
  <c r="O5" i="5"/>
  <c r="N5" i="5"/>
  <c r="P5" i="5" s="1"/>
  <c r="O4" i="5"/>
  <c r="Q4" i="5" s="1"/>
  <c r="N4" i="5"/>
  <c r="P4" i="5" s="1"/>
  <c r="O3" i="5"/>
  <c r="N3" i="5"/>
  <c r="P3" i="5" s="1"/>
  <c r="O2" i="5"/>
  <c r="Q2" i="5" s="1"/>
  <c r="N2" i="5"/>
  <c r="P2" i="5" s="1"/>
  <c r="Q6" i="5" l="1"/>
  <c r="Q3" i="5"/>
  <c r="Q5" i="5"/>
  <c r="Q7" i="5"/>
  <c r="Q8" i="5"/>
  <c r="Q24" i="5"/>
  <c r="Q20" i="5"/>
  <c r="H35" i="4"/>
  <c r="G40" i="3"/>
  <c r="O38" i="2"/>
  <c r="M8" i="4" l="1"/>
  <c r="O8" i="4" s="1"/>
  <c r="L8" i="4"/>
  <c r="N8" i="4" s="1"/>
  <c r="M7" i="4"/>
  <c r="O7" i="4" s="1"/>
  <c r="L7" i="4"/>
  <c r="N7" i="4" s="1"/>
  <c r="M6" i="4"/>
  <c r="O6" i="4" s="1"/>
  <c r="L6" i="4"/>
  <c r="N6" i="4" s="1"/>
  <c r="M5" i="4"/>
  <c r="O5" i="4" s="1"/>
  <c r="L5" i="4"/>
  <c r="N5" i="4" s="1"/>
  <c r="M4" i="4"/>
  <c r="O4" i="4" s="1"/>
  <c r="L4" i="4"/>
  <c r="N4" i="4" s="1"/>
  <c r="M3" i="4"/>
  <c r="O3" i="4" s="1"/>
  <c r="L3" i="4"/>
  <c r="N3" i="4" s="1"/>
  <c r="M2" i="4"/>
  <c r="O2" i="4" s="1"/>
  <c r="L2" i="4"/>
  <c r="N2" i="4" s="1"/>
  <c r="Q7" i="4" l="1"/>
  <c r="R7" i="4" s="1"/>
  <c r="Q3" i="4"/>
  <c r="R3" i="4" s="1"/>
  <c r="Q6" i="4"/>
  <c r="R6" i="4" s="1"/>
  <c r="Q2" i="4"/>
  <c r="R2" i="4" s="1"/>
  <c r="Q5" i="4"/>
  <c r="R5" i="4" s="1"/>
  <c r="Q8" i="4"/>
  <c r="R8" i="4" s="1"/>
  <c r="Q4" i="4"/>
  <c r="R4" i="4" s="1"/>
  <c r="M8" i="3"/>
  <c r="O8" i="3" s="1"/>
  <c r="L8" i="3"/>
  <c r="N8" i="3" s="1"/>
  <c r="M7" i="3"/>
  <c r="O7" i="3" s="1"/>
  <c r="L7" i="3"/>
  <c r="N7" i="3" s="1"/>
  <c r="M6" i="3"/>
  <c r="O6" i="3" s="1"/>
  <c r="L6" i="3"/>
  <c r="N6" i="3" s="1"/>
  <c r="M5" i="3"/>
  <c r="O5" i="3" s="1"/>
  <c r="L5" i="3"/>
  <c r="N5" i="3" s="1"/>
  <c r="M4" i="3"/>
  <c r="O4" i="3" s="1"/>
  <c r="L4" i="3"/>
  <c r="N4" i="3" s="1"/>
  <c r="M3" i="3"/>
  <c r="O3" i="3" s="1"/>
  <c r="L3" i="3"/>
  <c r="N3" i="3" s="1"/>
  <c r="M2" i="3"/>
  <c r="O2" i="3" s="1"/>
  <c r="L2" i="3"/>
  <c r="N2" i="3" s="1"/>
  <c r="M13" i="2"/>
  <c r="O13" i="2" s="1"/>
  <c r="L13" i="2"/>
  <c r="N13" i="2" s="1"/>
  <c r="M12" i="2"/>
  <c r="O12" i="2" s="1"/>
  <c r="L12" i="2"/>
  <c r="N12" i="2" s="1"/>
  <c r="M11" i="2"/>
  <c r="O11" i="2" s="1"/>
  <c r="L11" i="2"/>
  <c r="N11" i="2" s="1"/>
  <c r="M10" i="2"/>
  <c r="O10" i="2" s="1"/>
  <c r="L10" i="2"/>
  <c r="N10" i="2" s="1"/>
  <c r="M9" i="2"/>
  <c r="O9" i="2" s="1"/>
  <c r="L9" i="2"/>
  <c r="N9" i="2" s="1"/>
  <c r="M8" i="2"/>
  <c r="O8" i="2" s="1"/>
  <c r="L8" i="2"/>
  <c r="N8" i="2" s="1"/>
  <c r="M7" i="2"/>
  <c r="O7" i="2" s="1"/>
  <c r="L7" i="2"/>
  <c r="N7" i="2" s="1"/>
  <c r="M6" i="2"/>
  <c r="O6" i="2" s="1"/>
  <c r="L6" i="2"/>
  <c r="N6" i="2" s="1"/>
  <c r="M5" i="2"/>
  <c r="O5" i="2" s="1"/>
  <c r="L5" i="2"/>
  <c r="N5" i="2" s="1"/>
  <c r="M4" i="2"/>
  <c r="O4" i="2" s="1"/>
  <c r="L4" i="2"/>
  <c r="N4" i="2" s="1"/>
  <c r="M3" i="2"/>
  <c r="O3" i="2" s="1"/>
  <c r="L3" i="2"/>
  <c r="N3" i="2" s="1"/>
  <c r="M2" i="2"/>
  <c r="O2" i="2" s="1"/>
  <c r="L2" i="2"/>
  <c r="N2" i="2" s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<sst xmlns="http://schemas.openxmlformats.org/spreadsheetml/2006/main" count="104" uniqueCount="20">
  <si>
    <t>Driver</t>
  </si>
  <si>
    <t>Rider</t>
  </si>
  <si>
    <t>Rho</t>
  </si>
  <si>
    <t>SW(SW)</t>
  </si>
  <si>
    <t>EFF(SW)</t>
  </si>
  <si>
    <t>SW(EFF)</t>
  </si>
  <si>
    <t>EFF(EFF)</t>
  </si>
  <si>
    <t>time(SW)</t>
  </si>
  <si>
    <t>time(EFF)</t>
  </si>
  <si>
    <t>DRIVER</t>
  </si>
  <si>
    <t>TIME(SW)</t>
  </si>
  <si>
    <t>log(TIME(EFF))</t>
  </si>
  <si>
    <t>log(time(SW))</t>
  </si>
  <si>
    <t>Percetan(SW)</t>
  </si>
  <si>
    <t>Percen(EFF)</t>
  </si>
  <si>
    <t>Runtime/Driver</t>
  </si>
  <si>
    <t>Runteim/Req</t>
  </si>
  <si>
    <t>Agents</t>
  </si>
  <si>
    <t>Ratio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</si>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</sst>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</a:t>
            </a:r>
            <a:r>
              <a:rPr lang="en-US" baseline="0"/>
              <a:t> Values as Rho increases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Rho!$D$2:$D$32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989</c:v>
                </c:pt>
                <c:pt idx="8">
                  <c:v>1033</c:v>
                </c:pt>
                <c:pt idx="9">
                  <c:v>1153.3</c:v>
                </c:pt>
                <c:pt idx="10">
                  <c:v>1203</c:v>
                </c:pt>
                <c:pt idx="11">
                  <c:v>1317.6</c:v>
                </c:pt>
                <c:pt idx="12">
                  <c:v>1373.2</c:v>
                </c:pt>
                <c:pt idx="13">
                  <c:v>1428.8</c:v>
                </c:pt>
                <c:pt idx="14">
                  <c:v>1484.4</c:v>
                </c:pt>
                <c:pt idx="15">
                  <c:v>1540</c:v>
                </c:pt>
                <c:pt idx="16">
                  <c:v>1595.6</c:v>
                </c:pt>
                <c:pt idx="17">
                  <c:v>1651.2</c:v>
                </c:pt>
                <c:pt idx="18">
                  <c:v>1708.8</c:v>
                </c:pt>
                <c:pt idx="19">
                  <c:v>1802.6</c:v>
                </c:pt>
                <c:pt idx="20">
                  <c:v>1863</c:v>
                </c:pt>
                <c:pt idx="21">
                  <c:v>1969.6</c:v>
                </c:pt>
                <c:pt idx="22">
                  <c:v>2032.2</c:v>
                </c:pt>
                <c:pt idx="23">
                  <c:v>2094.8000000000002</c:v>
                </c:pt>
                <c:pt idx="24">
                  <c:v>2157.4</c:v>
                </c:pt>
                <c:pt idx="25">
                  <c:v>2283</c:v>
                </c:pt>
                <c:pt idx="26">
                  <c:v>2347.4</c:v>
                </c:pt>
                <c:pt idx="27">
                  <c:v>2411.8000000000002</c:v>
                </c:pt>
                <c:pt idx="28">
                  <c:v>2476.1999999999998</c:v>
                </c:pt>
                <c:pt idx="29">
                  <c:v>2564.6</c:v>
                </c:pt>
                <c:pt idx="30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9EC-920F-89915CC59801}"/>
            </c:ext>
          </c:extLst>
        </c:ser>
        <c:ser>
          <c:idx val="1"/>
          <c:order val="1"/>
          <c:tx>
            <c:v>EFF(SW)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Rho!$E$2:$E$32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706</c:v>
                </c:pt>
                <c:pt idx="16">
                  <c:v>706</c:v>
                </c:pt>
                <c:pt idx="17">
                  <c:v>672</c:v>
                </c:pt>
                <c:pt idx="18">
                  <c:v>672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697</c:v>
                </c:pt>
                <c:pt idx="30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9EC-920F-89915CC59801}"/>
            </c:ext>
          </c:extLst>
        </c:ser>
        <c:ser>
          <c:idx val="2"/>
          <c:order val="2"/>
          <c:tx>
            <c:v>SW(EFF)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Rho!$F$2:$F$32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988.3</c:v>
                </c:pt>
                <c:pt idx="8">
                  <c:v>1033</c:v>
                </c:pt>
                <c:pt idx="9">
                  <c:v>1152.4000000000001</c:v>
                </c:pt>
                <c:pt idx="10">
                  <c:v>1202</c:v>
                </c:pt>
                <c:pt idx="11">
                  <c:v>1266.3</c:v>
                </c:pt>
                <c:pt idx="12">
                  <c:v>1315.4</c:v>
                </c:pt>
                <c:pt idx="13">
                  <c:v>1366.9</c:v>
                </c:pt>
                <c:pt idx="14">
                  <c:v>1417.2</c:v>
                </c:pt>
                <c:pt idx="15">
                  <c:v>1467.5</c:v>
                </c:pt>
                <c:pt idx="16">
                  <c:v>1517.8</c:v>
                </c:pt>
                <c:pt idx="17">
                  <c:v>1566.4</c:v>
                </c:pt>
                <c:pt idx="18">
                  <c:v>1618.4</c:v>
                </c:pt>
                <c:pt idx="19">
                  <c:v>1668.7</c:v>
                </c:pt>
                <c:pt idx="20">
                  <c:v>1719</c:v>
                </c:pt>
                <c:pt idx="21">
                  <c:v>1769.3</c:v>
                </c:pt>
                <c:pt idx="22">
                  <c:v>1819.6</c:v>
                </c:pt>
                <c:pt idx="23">
                  <c:v>1869.9</c:v>
                </c:pt>
                <c:pt idx="24">
                  <c:v>1917.8</c:v>
                </c:pt>
                <c:pt idx="25">
                  <c:v>1968</c:v>
                </c:pt>
                <c:pt idx="26">
                  <c:v>2018.2</c:v>
                </c:pt>
                <c:pt idx="27">
                  <c:v>2068.4</c:v>
                </c:pt>
                <c:pt idx="28">
                  <c:v>2118.6</c:v>
                </c:pt>
                <c:pt idx="29">
                  <c:v>2168.8000000000002</c:v>
                </c:pt>
                <c:pt idx="30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9EC-920F-89915CC59801}"/>
            </c:ext>
          </c:extLst>
        </c:ser>
        <c:ser>
          <c:idx val="3"/>
          <c:order val="3"/>
          <c:tx>
            <c:v>EFF(EFF)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252-49EC-920F-89915CC59801}"/>
              </c:ext>
            </c:extLst>
          </c:dPt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Rho!$G$2:$G$32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9EC-920F-89915CC5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06544"/>
        <c:axId val="477306872"/>
      </c:lineChart>
      <c:catAx>
        <c:axId val="47730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6872"/>
        <c:crosses val="autoZero"/>
        <c:auto val="1"/>
        <c:lblAlgn val="ctr"/>
        <c:lblOffset val="100"/>
        <c:noMultiLvlLbl val="0"/>
      </c:catAx>
      <c:valAx>
        <c:axId val="4773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Utilities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time(EFF)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Sheet2!$L$2:$L$13</c:f>
              <c:numCache>
                <c:formatCode>General</c:formatCode>
                <c:ptCount val="12"/>
                <c:pt idx="0">
                  <c:v>0.976773</c:v>
                </c:pt>
                <c:pt idx="1">
                  <c:v>1.3655869999999999</c:v>
                </c:pt>
                <c:pt idx="2">
                  <c:v>11.832659333333334</c:v>
                </c:pt>
                <c:pt idx="3">
                  <c:v>31.61697666666667</c:v>
                </c:pt>
                <c:pt idx="4">
                  <c:v>256.06840599999998</c:v>
                </c:pt>
                <c:pt idx="5">
                  <c:v>158.40852066666665</c:v>
                </c:pt>
                <c:pt idx="6">
                  <c:v>292.66447599999998</c:v>
                </c:pt>
                <c:pt idx="7">
                  <c:v>459.01053866666666</c:v>
                </c:pt>
                <c:pt idx="8">
                  <c:v>2831.1308059999997</c:v>
                </c:pt>
                <c:pt idx="9">
                  <c:v>5380.3884796666662</c:v>
                </c:pt>
                <c:pt idx="10">
                  <c:v>13053.046813666668</c:v>
                </c:pt>
                <c:pt idx="11">
                  <c:v>8501.8889253333327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979-810E-6E731C689E9F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TIME(SW)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Sheet2!$M$2:$M$13</c:f>
              <c:numCache>
                <c:formatCode>General</c:formatCode>
                <c:ptCount val="12"/>
                <c:pt idx="0">
                  <c:v>0.97801233333333348</c:v>
                </c:pt>
                <c:pt idx="1">
                  <c:v>1.3263770000000001</c:v>
                </c:pt>
                <c:pt idx="2">
                  <c:v>11.949130666666667</c:v>
                </c:pt>
                <c:pt idx="3">
                  <c:v>33.572122666666665</c:v>
                </c:pt>
                <c:pt idx="4">
                  <c:v>271.630447</c:v>
                </c:pt>
                <c:pt idx="5">
                  <c:v>166.42559466666668</c:v>
                </c:pt>
                <c:pt idx="6">
                  <c:v>307.67432833333334</c:v>
                </c:pt>
                <c:pt idx="7">
                  <c:v>477.62318366666665</c:v>
                </c:pt>
                <c:pt idx="8">
                  <c:v>3088.358037</c:v>
                </c:pt>
                <c:pt idx="9">
                  <c:v>5983.5641246666664</c:v>
                </c:pt>
                <c:pt idx="10">
                  <c:v>14627.780741</c:v>
                </c:pt>
                <c:pt idx="11">
                  <c:v>9666.8381796666672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979-810E-6E731C68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01728"/>
        <c:axId val="480302384"/>
      </c:scatterChart>
      <c:valAx>
        <c:axId val="4803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Drivers (R = 3*D)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2384"/>
        <c:crosses val="autoZero"/>
        <c:crossBetween val="midCat"/>
      </c:valAx>
      <c:valAx>
        <c:axId val="480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Sheet4!$L$2:$L$8</c:f>
              <c:numCache>
                <c:formatCode>General</c:formatCode>
                <c:ptCount val="7"/>
                <c:pt idx="0">
                  <c:v>67.790767599999995</c:v>
                </c:pt>
                <c:pt idx="1">
                  <c:v>180.74313500000002</c:v>
                </c:pt>
                <c:pt idx="2">
                  <c:v>295.84206833333337</c:v>
                </c:pt>
                <c:pt idx="3">
                  <c:v>765.23005866666665</c:v>
                </c:pt>
                <c:pt idx="4">
                  <c:v>791.17698899999994</c:v>
                </c:pt>
                <c:pt idx="5">
                  <c:v>1289.6481626666666</c:v>
                </c:pt>
                <c:pt idx="6">
                  <c:v>3899.0162109999997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5-4281-8C65-E526EA287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Sheet4!$M$2:$M$8</c:f>
              <c:numCache>
                <c:formatCode>General</c:formatCode>
                <c:ptCount val="7"/>
                <c:pt idx="0">
                  <c:v>60.176771599999995</c:v>
                </c:pt>
                <c:pt idx="1">
                  <c:v>150.95119633333334</c:v>
                </c:pt>
                <c:pt idx="2">
                  <c:v>252.02033299999997</c:v>
                </c:pt>
                <c:pt idx="3">
                  <c:v>621.22396200000003</c:v>
                </c:pt>
                <c:pt idx="4">
                  <c:v>600.28604433333328</c:v>
                </c:pt>
                <c:pt idx="5">
                  <c:v>1091.6635349999999</c:v>
                </c:pt>
                <c:pt idx="6">
                  <c:v>3262.5279300000002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5-4281-8C65-E526EA28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64360"/>
        <c:axId val="506762392"/>
      </c:lineChart>
      <c:catAx>
        <c:axId val="50676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62392"/>
        <c:crosses val="autoZero"/>
        <c:auto val="1"/>
        <c:lblAlgn val="ctr"/>
        <c:lblOffset val="100"/>
        <c:noMultiLvlLbl val="0"/>
      </c:catAx>
      <c:valAx>
        <c:axId val="5067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6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Sheet4!$N$2:$N$8</c:f>
              <c:numCache>
                <c:formatCode>General</c:formatCode>
                <c:ptCount val="7"/>
                <c:pt idx="0">
                  <c:v>1.8311705514866212</c:v>
                </c:pt>
                <c:pt idx="1">
                  <c:v>2.2570618108725822</c:v>
                </c:pt>
                <c:pt idx="2">
                  <c:v>2.4710599301273386</c:v>
                </c:pt>
                <c:pt idx="3">
                  <c:v>2.8837920210215846</c:v>
                </c:pt>
                <c:pt idx="4">
                  <c:v>2.8982736475278861</c:v>
                </c:pt>
                <c:pt idx="5">
                  <c:v>3.1104712437459003</c:v>
                </c:pt>
                <c:pt idx="6">
                  <c:v>3.5909550408646234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3-4E86-86EA-AC539D4198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Sheet4!$O$2:$O$8</c:f>
              <c:numCache>
                <c:formatCode>General</c:formatCode>
                <c:ptCount val="7"/>
                <c:pt idx="0">
                  <c:v>1.779428884734829</c:v>
                </c:pt>
                <c:pt idx="1">
                  <c:v>2.1788365592862866</c:v>
                </c:pt>
                <c:pt idx="2">
                  <c:v>2.4014355810730845</c:v>
                </c:pt>
                <c:pt idx="3">
                  <c:v>2.7932481990907618</c:v>
                </c:pt>
                <c:pt idx="4">
                  <c:v>2.7783582468383381</c:v>
                </c:pt>
                <c:pt idx="5">
                  <c:v>3.0380888037447775</c:v>
                </c:pt>
                <c:pt idx="6">
                  <c:v>3.5135542382905394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3-4E86-86EA-AC539D41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63576"/>
        <c:axId val="497363904"/>
      </c:lineChart>
      <c:catAx>
        <c:axId val="4973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3904"/>
        <c:crosses val="autoZero"/>
        <c:auto val="1"/>
        <c:lblAlgn val="ctr"/>
        <c:lblOffset val="100"/>
        <c:noMultiLvlLbl val="0"/>
      </c:catAx>
      <c:valAx>
        <c:axId val="497363904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Sheet1!$M$2:$M$25</c:f>
              <c:numCache>
                <c:formatCode>General</c:formatCode>
                <c:ptCount val="2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45.962564666666658</c:v>
                </c:pt>
                <c:pt idx="1">
                  <c:v>49.52565116666667</c:v>
                </c:pt>
                <c:pt idx="2">
                  <c:v>29.550277333333337</c:v>
                </c:pt>
                <c:pt idx="3">
                  <c:v>226.99605775000001</c:v>
                </c:pt>
                <c:pt idx="4">
                  <c:v>160.540783</c:v>
                </c:pt>
                <c:pt idx="5">
                  <c:v>302.39738366666666</c:v>
                </c:pt>
                <c:pt idx="6">
                  <c:v>231.861321</c:v>
                </c:pt>
                <c:pt idx="7">
                  <c:v>92.461813333333339</c:v>
                </c:pt>
                <c:pt idx="8">
                  <c:v>783.59439966666662</c:v>
                </c:pt>
                <c:pt idx="9">
                  <c:v>105.07905799999999</c:v>
                </c:pt>
                <c:pt idx="10">
                  <c:v>344.35048066666667</c:v>
                </c:pt>
                <c:pt idx="11">
                  <c:v>668.00878</c:v>
                </c:pt>
                <c:pt idx="12">
                  <c:v>1238.8964873333334</c:v>
                </c:pt>
                <c:pt idx="13">
                  <c:v>318.72005366666667</c:v>
                </c:pt>
                <c:pt idx="14">
                  <c:v>519.12948433333338</c:v>
                </c:pt>
                <c:pt idx="15">
                  <c:v>2505.9410006666662</c:v>
                </c:pt>
                <c:pt idx="16">
                  <c:v>1350.1242936666665</c:v>
                </c:pt>
                <c:pt idx="17">
                  <c:v>489.46050199999991</c:v>
                </c:pt>
                <c:pt idx="18">
                  <c:v>578.74764100000004</c:v>
                </c:pt>
                <c:pt idx="19">
                  <c:v>418.95295033333332</c:v>
                </c:pt>
                <c:pt idx="20">
                  <c:v>2203.3557713333335</c:v>
                </c:pt>
                <c:pt idx="21">
                  <c:v>4425.5501846666666</c:v>
                </c:pt>
                <c:pt idx="22">
                  <c:v>3271.3241280000002</c:v>
                </c:pt>
                <c:pt idx="23">
                  <c:v>1379.9778479999998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1-4ED8-BED4-9A4E9CEA9A0C}"/>
            </c:ext>
          </c:extLst>
        </c:ser>
        <c:ser>
          <c:idx val="1"/>
          <c:order val="1"/>
          <c:tx>
            <c:v>Effciency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Sheet1!$M$2:$M$25</c:f>
              <c:numCache>
                <c:formatCode>General</c:formatCode>
                <c:ptCount val="2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</c:numCache>
            </c:num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41.470160999999997</c:v>
                </c:pt>
                <c:pt idx="1">
                  <c:v>48.532762666666663</c:v>
                </c:pt>
                <c:pt idx="2">
                  <c:v>28.685796666666665</c:v>
                </c:pt>
                <c:pt idx="3">
                  <c:v>220.60106825000003</c:v>
                </c:pt>
                <c:pt idx="4">
                  <c:v>155.04433133333333</c:v>
                </c:pt>
                <c:pt idx="5">
                  <c:v>252.34437599999998</c:v>
                </c:pt>
                <c:pt idx="6">
                  <c:v>226.36118266666665</c:v>
                </c:pt>
                <c:pt idx="7">
                  <c:v>93.872623000000019</c:v>
                </c:pt>
                <c:pt idx="8">
                  <c:v>739.85402066666654</c:v>
                </c:pt>
                <c:pt idx="9">
                  <c:v>103.702223</c:v>
                </c:pt>
                <c:pt idx="10">
                  <c:v>336.8704616666667</c:v>
                </c:pt>
                <c:pt idx="11">
                  <c:v>606.92969899999991</c:v>
                </c:pt>
                <c:pt idx="12">
                  <c:v>903.48774766666668</c:v>
                </c:pt>
                <c:pt idx="13">
                  <c:v>324.71438466666666</c:v>
                </c:pt>
                <c:pt idx="14">
                  <c:v>510.5676136666666</c:v>
                </c:pt>
                <c:pt idx="15">
                  <c:v>1332.79133</c:v>
                </c:pt>
                <c:pt idx="16">
                  <c:v>1297.6251363333333</c:v>
                </c:pt>
                <c:pt idx="17">
                  <c:v>505.48278066666671</c:v>
                </c:pt>
                <c:pt idx="18">
                  <c:v>553.08970699999998</c:v>
                </c:pt>
                <c:pt idx="19">
                  <c:v>411.21695699999992</c:v>
                </c:pt>
                <c:pt idx="20">
                  <c:v>2038.2647633333333</c:v>
                </c:pt>
                <c:pt idx="21">
                  <c:v>1978.4050663333335</c:v>
                </c:pt>
                <c:pt idx="22">
                  <c:v>3434.5741833333336</c:v>
                </c:pt>
                <c:pt idx="23">
                  <c:v>1344.0916803333332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1-4ED8-BED4-9A4E9CEA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09432"/>
        <c:axId val="697309752"/>
      </c:lineChart>
      <c:catAx>
        <c:axId val="69730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9752"/>
        <c:crosses val="autoZero"/>
        <c:auto val="1"/>
        <c:lblAlgn val="ctr"/>
        <c:lblOffset val="100"/>
        <c:noMultiLvlLbl val="0"/>
      </c:catAx>
      <c:valAx>
        <c:axId val="6973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3998250218722"/>
          <c:y val="0.8431707494896471"/>
          <c:w val="0.31288426186174939"/>
          <c:h val="8.4322872157092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Sheet1!$L$2:$L$16</c:f>
              <c:numCache>
                <c:formatCode>General</c:formatCode>
                <c:ptCount val="15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104</c:v>
                </c:pt>
                <c:pt idx="7">
                  <c:v>108</c:v>
                </c:pt>
                <c:pt idx="8">
                  <c:v>112</c:v>
                </c:pt>
                <c:pt idx="9">
                  <c:v>116</c:v>
                </c:pt>
                <c:pt idx="10">
                  <c:v>120</c:v>
                </c:pt>
                <c:pt idx="11">
                  <c:v>124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45.962564666666658</c:v>
                </c:pt>
                <c:pt idx="1">
                  <c:v>49.52565116666667</c:v>
                </c:pt>
                <c:pt idx="2">
                  <c:v>29.550277333333337</c:v>
                </c:pt>
                <c:pt idx="3">
                  <c:v>226.99605775000001</c:v>
                </c:pt>
                <c:pt idx="4">
                  <c:v>160.540783</c:v>
                </c:pt>
                <c:pt idx="5">
                  <c:v>302.39738366666666</c:v>
                </c:pt>
                <c:pt idx="6">
                  <c:v>231.861321</c:v>
                </c:pt>
                <c:pt idx="7">
                  <c:v>92.461813333333339</c:v>
                </c:pt>
                <c:pt idx="8">
                  <c:v>783.59439966666662</c:v>
                </c:pt>
                <c:pt idx="9">
                  <c:v>105.07905799999999</c:v>
                </c:pt>
                <c:pt idx="10">
                  <c:v>344.35048066666667</c:v>
                </c:pt>
                <c:pt idx="11">
                  <c:v>668.00878</c:v>
                </c:pt>
                <c:pt idx="12">
                  <c:v>1238.8964873333334</c:v>
                </c:pt>
                <c:pt idx="13">
                  <c:v>318.72005366666667</c:v>
                </c:pt>
                <c:pt idx="14">
                  <c:v>519.12948433333338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A-494B-80A5-9A8D8D2758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Sheet1!$L$2:$L$16</c:f>
              <c:numCache>
                <c:formatCode>General</c:formatCode>
                <c:ptCount val="15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104</c:v>
                </c:pt>
                <c:pt idx="7">
                  <c:v>108</c:v>
                </c:pt>
                <c:pt idx="8">
                  <c:v>112</c:v>
                </c:pt>
                <c:pt idx="9">
                  <c:v>116</c:v>
                </c:pt>
                <c:pt idx="10">
                  <c:v>120</c:v>
                </c:pt>
                <c:pt idx="11">
                  <c:v>124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41.470160999999997</c:v>
                </c:pt>
                <c:pt idx="1">
                  <c:v>48.532762666666663</c:v>
                </c:pt>
                <c:pt idx="2">
                  <c:v>28.685796666666665</c:v>
                </c:pt>
                <c:pt idx="3">
                  <c:v>220.60106825000003</c:v>
                </c:pt>
                <c:pt idx="4">
                  <c:v>155.04433133333333</c:v>
                </c:pt>
                <c:pt idx="5">
                  <c:v>252.34437599999998</c:v>
                </c:pt>
                <c:pt idx="6">
                  <c:v>226.36118266666665</c:v>
                </c:pt>
                <c:pt idx="7">
                  <c:v>93.872623000000019</c:v>
                </c:pt>
                <c:pt idx="8">
                  <c:v>739.85402066666654</c:v>
                </c:pt>
                <c:pt idx="9">
                  <c:v>103.702223</c:v>
                </c:pt>
                <c:pt idx="10">
                  <c:v>336.8704616666667</c:v>
                </c:pt>
                <c:pt idx="11">
                  <c:v>606.92969899999991</c:v>
                </c:pt>
                <c:pt idx="12">
                  <c:v>903.48774766666668</c:v>
                </c:pt>
                <c:pt idx="13">
                  <c:v>324.71438466666666</c:v>
                </c:pt>
                <c:pt idx="14">
                  <c:v>510.5676136666666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A-494B-80A5-9A8D8D2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15336"/>
        <c:axId val="454015992"/>
      </c:lineChart>
      <c:catAx>
        <c:axId val="4540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5992"/>
        <c:crosses val="autoZero"/>
        <c:auto val="1"/>
        <c:lblAlgn val="ctr"/>
        <c:lblOffset val="100"/>
        <c:noMultiLvlLbl val="0"/>
      </c:catAx>
      <c:valAx>
        <c:axId val="4540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D/A</a:t>
            </a:r>
            <a:r>
              <a:rPr lang="en-US" baseline="0"/>
              <a:t>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Ratio!$K$2:$K$12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Ratio!$N$2:$N$12</c:f>
              <c:numCache>
                <c:formatCode>General</c:formatCode>
                <c:ptCount val="11"/>
                <c:pt idx="0">
                  <c:v>21.119186800000001</c:v>
                </c:pt>
                <c:pt idx="1">
                  <c:v>76.608247300000002</c:v>
                </c:pt>
                <c:pt idx="2">
                  <c:v>256.93699649999996</c:v>
                </c:pt>
                <c:pt idx="3">
                  <c:v>128.53620480000001</c:v>
                </c:pt>
                <c:pt idx="4">
                  <c:v>42.678038100000002</c:v>
                </c:pt>
                <c:pt idx="5">
                  <c:v>75.690406199999998</c:v>
                </c:pt>
                <c:pt idx="6">
                  <c:v>45.877376599999991</c:v>
                </c:pt>
                <c:pt idx="7">
                  <c:v>32.017177600000004</c:v>
                </c:pt>
                <c:pt idx="8">
                  <c:v>8.9072108000000014</c:v>
                </c:pt>
                <c:pt idx="9">
                  <c:v>5.1716235999999993</c:v>
                </c:pt>
                <c:pt idx="10">
                  <c:v>3.1259558000000003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C-4579-8611-4CC4BCF741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Ratio!$K$2:$K$12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Ratio!$O$2:$O$12</c:f>
              <c:numCache>
                <c:formatCode>General</c:formatCode>
                <c:ptCount val="11"/>
                <c:pt idx="0">
                  <c:v>18.821715699999999</c:v>
                </c:pt>
                <c:pt idx="1">
                  <c:v>77.749040600000001</c:v>
                </c:pt>
                <c:pt idx="2">
                  <c:v>258.27402410000002</c:v>
                </c:pt>
                <c:pt idx="3">
                  <c:v>123.96508829999998</c:v>
                </c:pt>
                <c:pt idx="4">
                  <c:v>40.874793699999998</c:v>
                </c:pt>
                <c:pt idx="5">
                  <c:v>73.095617099999998</c:v>
                </c:pt>
                <c:pt idx="6">
                  <c:v>48.140884499999991</c:v>
                </c:pt>
                <c:pt idx="7">
                  <c:v>30.070973599999995</c:v>
                </c:pt>
                <c:pt idx="8">
                  <c:v>8.7497952999999988</c:v>
                </c:pt>
                <c:pt idx="9">
                  <c:v>5.1502418999999993</c:v>
                </c:pt>
                <c:pt idx="10">
                  <c:v>3.1267337999999993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C-4579-8611-4CC4BCF7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55624"/>
        <c:axId val="521456936"/>
      </c:scatterChart>
      <c:valAx>
        <c:axId val="521455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6936"/>
        <c:crosses val="autoZero"/>
        <c:crossBetween val="midCat"/>
      </c:valAx>
      <c:valAx>
        <c:axId val="5214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Sheet5!$L$2:$L$71</c:f>
              <c:numCache>
                <c:formatCode>General</c:formatCode>
                <c:ptCount val="7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</c:numCache>
            </c:numRef>
          </c:cat>
          <c:val>
            <c:numRef>
              <c:f>Sheet5!$N$2:$N$71</c:f>
              <c:numCache>
                <c:formatCode>General</c:formatCode>
                <c:ptCount val="70"/>
                <c:pt idx="0">
                  <c:v>9.4213999999999992E-2</c:v>
                </c:pt>
                <c:pt idx="1">
                  <c:v>0.12213866666666666</c:v>
                </c:pt>
                <c:pt idx="2">
                  <c:v>0.23740566666666665</c:v>
                </c:pt>
                <c:pt idx="3">
                  <c:v>0.30444833333333338</c:v>
                </c:pt>
                <c:pt idx="4">
                  <c:v>0.43113066666666661</c:v>
                </c:pt>
                <c:pt idx="5">
                  <c:v>0.42025833333333334</c:v>
                </c:pt>
                <c:pt idx="6">
                  <c:v>0.65799699999999994</c:v>
                </c:pt>
                <c:pt idx="7">
                  <c:v>0.75480233333333346</c:v>
                </c:pt>
                <c:pt idx="8">
                  <c:v>0.87561133333333341</c:v>
                </c:pt>
                <c:pt idx="9">
                  <c:v>1.3158016666666665</c:v>
                </c:pt>
                <c:pt idx="10">
                  <c:v>1.196472</c:v>
                </c:pt>
                <c:pt idx="11">
                  <c:v>2.0157989999999999</c:v>
                </c:pt>
                <c:pt idx="12">
                  <c:v>2.2117433333333332</c:v>
                </c:pt>
                <c:pt idx="13">
                  <c:v>1.7501966666666666</c:v>
                </c:pt>
                <c:pt idx="14">
                  <c:v>1.7145253333333335</c:v>
                </c:pt>
                <c:pt idx="15">
                  <c:v>1.6956410000000002</c:v>
                </c:pt>
                <c:pt idx="16">
                  <c:v>2.6916539999999998</c:v>
                </c:pt>
                <c:pt idx="17">
                  <c:v>2.2881326666666664</c:v>
                </c:pt>
                <c:pt idx="18">
                  <c:v>3.0891086666666667</c:v>
                </c:pt>
                <c:pt idx="19">
                  <c:v>3.1554600000000002</c:v>
                </c:pt>
                <c:pt idx="20">
                  <c:v>6.8812236666666662</c:v>
                </c:pt>
                <c:pt idx="21">
                  <c:v>8.1213186666666672</c:v>
                </c:pt>
                <c:pt idx="22">
                  <c:v>7.4524493333333339</c:v>
                </c:pt>
                <c:pt idx="23">
                  <c:v>4.3525736666666663</c:v>
                </c:pt>
                <c:pt idx="24">
                  <c:v>5.0763293333333337</c:v>
                </c:pt>
                <c:pt idx="25">
                  <c:v>5.5161983333333326</c:v>
                </c:pt>
                <c:pt idx="26">
                  <c:v>4.3118843333333325</c:v>
                </c:pt>
                <c:pt idx="27">
                  <c:v>8.3640226666666653</c:v>
                </c:pt>
                <c:pt idx="28">
                  <c:v>7.6545386666666673</c:v>
                </c:pt>
                <c:pt idx="29">
                  <c:v>8.7966636666666673</c:v>
                </c:pt>
                <c:pt idx="30">
                  <c:v>8.5828873333333338</c:v>
                </c:pt>
                <c:pt idx="31">
                  <c:v>7.269848333333333</c:v>
                </c:pt>
                <c:pt idx="32">
                  <c:v>12.818494333333334</c:v>
                </c:pt>
                <c:pt idx="33">
                  <c:v>10.447591333333333</c:v>
                </c:pt>
                <c:pt idx="34">
                  <c:v>9.2575113333333334</c:v>
                </c:pt>
                <c:pt idx="35">
                  <c:v>9.0818160000000017</c:v>
                </c:pt>
                <c:pt idx="36">
                  <c:v>21.263303333333333</c:v>
                </c:pt>
                <c:pt idx="37">
                  <c:v>13.922562999999998</c:v>
                </c:pt>
                <c:pt idx="38">
                  <c:v>10.239393333333334</c:v>
                </c:pt>
                <c:pt idx="39">
                  <c:v>12.331089666666665</c:v>
                </c:pt>
                <c:pt idx="40">
                  <c:v>14.524628666666667</c:v>
                </c:pt>
                <c:pt idx="41">
                  <c:v>13.132089000000001</c:v>
                </c:pt>
                <c:pt idx="42">
                  <c:v>19.31005433333333</c:v>
                </c:pt>
                <c:pt idx="43">
                  <c:v>13.400167000000001</c:v>
                </c:pt>
                <c:pt idx="44">
                  <c:v>16.869061333333335</c:v>
                </c:pt>
                <c:pt idx="45">
                  <c:v>17.019241333333333</c:v>
                </c:pt>
                <c:pt idx="46">
                  <c:v>20.765379999999997</c:v>
                </c:pt>
                <c:pt idx="47">
                  <c:v>41.899141666666665</c:v>
                </c:pt>
                <c:pt idx="48">
                  <c:v>17.958185333333333</c:v>
                </c:pt>
                <c:pt idx="49">
                  <c:v>32.136535000000002</c:v>
                </c:pt>
                <c:pt idx="50">
                  <c:v>54.793778000000003</c:v>
                </c:pt>
                <c:pt idx="51">
                  <c:v>30.585319999999999</c:v>
                </c:pt>
                <c:pt idx="52">
                  <c:v>78.793344000000005</c:v>
                </c:pt>
                <c:pt idx="53">
                  <c:v>26.435452999999999</c:v>
                </c:pt>
                <c:pt idx="54">
                  <c:v>153.35614033333334</c:v>
                </c:pt>
                <c:pt idx="55">
                  <c:v>61.414717000000003</c:v>
                </c:pt>
                <c:pt idx="56">
                  <c:v>196.05085499999998</c:v>
                </c:pt>
                <c:pt idx="57">
                  <c:v>51.892400333333342</c:v>
                </c:pt>
                <c:pt idx="58">
                  <c:v>77.196887333333336</c:v>
                </c:pt>
                <c:pt idx="59">
                  <c:v>50.115738999999998</c:v>
                </c:pt>
                <c:pt idx="60">
                  <c:v>56.837740666666662</c:v>
                </c:pt>
                <c:pt idx="61">
                  <c:v>169.41594066666667</c:v>
                </c:pt>
                <c:pt idx="62">
                  <c:v>74.545673666666673</c:v>
                </c:pt>
                <c:pt idx="63">
                  <c:v>118.73716433333333</c:v>
                </c:pt>
                <c:pt idx="64">
                  <c:v>46.034197666666671</c:v>
                </c:pt>
                <c:pt idx="65">
                  <c:v>57.986385000000006</c:v>
                </c:pt>
                <c:pt idx="66">
                  <c:v>70.697631999999999</c:v>
                </c:pt>
                <c:pt idx="67">
                  <c:v>172.24923333333334</c:v>
                </c:pt>
                <c:pt idx="68">
                  <c:v>140.85630599999999</c:v>
                </c:pt>
                <c:pt idx="69">
                  <c:v>190.59566899999996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2-405D-9F5D-D97FAF274A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Sheet5!$L$2:$L$71</c:f>
              <c:numCache>
                <c:formatCode>General</c:formatCode>
                <c:ptCount val="7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</c:numCache>
            </c:numRef>
          </c:cat>
          <c:val>
            <c:numRef>
              <c:f>Sheet5!$O$2:$O$71</c:f>
              <c:numCache>
                <c:formatCode>General</c:formatCode>
                <c:ptCount val="70"/>
                <c:pt idx="0">
                  <c:v>9.1736599999999988E-2</c:v>
                </c:pt>
                <c:pt idx="1">
                  <c:v>0.12826899999999999</c:v>
                </c:pt>
                <c:pt idx="2">
                  <c:v>0.20883866666666664</c:v>
                </c:pt>
                <c:pt idx="3">
                  <c:v>0.31439600000000001</c:v>
                </c:pt>
                <c:pt idx="4">
                  <c:v>0.45375066666666664</c:v>
                </c:pt>
                <c:pt idx="5">
                  <c:v>0.4170686666666667</c:v>
                </c:pt>
                <c:pt idx="6">
                  <c:v>0.68025400000000003</c:v>
                </c:pt>
                <c:pt idx="7">
                  <c:v>0.74498166666666676</c:v>
                </c:pt>
                <c:pt idx="8">
                  <c:v>0.92181933333333321</c:v>
                </c:pt>
                <c:pt idx="9">
                  <c:v>1.3203126666666669</c:v>
                </c:pt>
                <c:pt idx="10">
                  <c:v>1.1424023333333333</c:v>
                </c:pt>
                <c:pt idx="11">
                  <c:v>1.9035733333333333</c:v>
                </c:pt>
                <c:pt idx="12">
                  <c:v>2.0996363333333332</c:v>
                </c:pt>
                <c:pt idx="13">
                  <c:v>1.7645586666666666</c:v>
                </c:pt>
                <c:pt idx="14">
                  <c:v>1.7404546666666667</c:v>
                </c:pt>
                <c:pt idx="15">
                  <c:v>1.6800696666666666</c:v>
                </c:pt>
                <c:pt idx="16">
                  <c:v>2.6012533333333332</c:v>
                </c:pt>
                <c:pt idx="17">
                  <c:v>2.2729556666666668</c:v>
                </c:pt>
                <c:pt idx="18">
                  <c:v>2.861041333333334</c:v>
                </c:pt>
                <c:pt idx="19">
                  <c:v>2.9907743333333339</c:v>
                </c:pt>
                <c:pt idx="20">
                  <c:v>6.1430883333333339</c:v>
                </c:pt>
                <c:pt idx="21">
                  <c:v>7.322773333333334</c:v>
                </c:pt>
                <c:pt idx="22">
                  <c:v>7.4900743333333333</c:v>
                </c:pt>
                <c:pt idx="23">
                  <c:v>4.068589666666667</c:v>
                </c:pt>
                <c:pt idx="24">
                  <c:v>5.1334400000000002</c:v>
                </c:pt>
                <c:pt idx="25">
                  <c:v>5.1936153333333328</c:v>
                </c:pt>
                <c:pt idx="26">
                  <c:v>4.4245030000000005</c:v>
                </c:pt>
                <c:pt idx="27">
                  <c:v>7.4581676666666672</c:v>
                </c:pt>
                <c:pt idx="28">
                  <c:v>7.0807276666666672</c:v>
                </c:pt>
                <c:pt idx="29">
                  <c:v>8.4062430000000017</c:v>
                </c:pt>
                <c:pt idx="30">
                  <c:v>7.6662706666666667</c:v>
                </c:pt>
                <c:pt idx="31">
                  <c:v>7.4036216666666661</c:v>
                </c:pt>
                <c:pt idx="32">
                  <c:v>13.316984</c:v>
                </c:pt>
                <c:pt idx="33">
                  <c:v>9.8498540000000006</c:v>
                </c:pt>
                <c:pt idx="34">
                  <c:v>8.6624206666666659</c:v>
                </c:pt>
                <c:pt idx="35">
                  <c:v>8.6639016666666677</c:v>
                </c:pt>
                <c:pt idx="36">
                  <c:v>14.587349000000001</c:v>
                </c:pt>
                <c:pt idx="37">
                  <c:v>13.146978333333331</c:v>
                </c:pt>
                <c:pt idx="38">
                  <c:v>9.1642746666666657</c:v>
                </c:pt>
                <c:pt idx="39">
                  <c:v>12.058599333333333</c:v>
                </c:pt>
                <c:pt idx="40">
                  <c:v>12.467745666666666</c:v>
                </c:pt>
                <c:pt idx="41">
                  <c:v>12.788154666666665</c:v>
                </c:pt>
                <c:pt idx="42">
                  <c:v>18.199623333333335</c:v>
                </c:pt>
                <c:pt idx="43">
                  <c:v>13.190365666666665</c:v>
                </c:pt>
                <c:pt idx="44">
                  <c:v>16.009380666666669</c:v>
                </c:pt>
                <c:pt idx="45">
                  <c:v>16.192830999999998</c:v>
                </c:pt>
                <c:pt idx="46">
                  <c:v>21.867794000000004</c:v>
                </c:pt>
                <c:pt idx="47">
                  <c:v>35.256194666666666</c:v>
                </c:pt>
                <c:pt idx="48">
                  <c:v>17.971868000000001</c:v>
                </c:pt>
                <c:pt idx="49">
                  <c:v>27.58251233333333</c:v>
                </c:pt>
                <c:pt idx="50">
                  <c:v>46.845177</c:v>
                </c:pt>
                <c:pt idx="51">
                  <c:v>27.298945333333332</c:v>
                </c:pt>
                <c:pt idx="52">
                  <c:v>85.532182666666657</c:v>
                </c:pt>
                <c:pt idx="53">
                  <c:v>23.838974333333336</c:v>
                </c:pt>
                <c:pt idx="54">
                  <c:v>130.97281633333333</c:v>
                </c:pt>
                <c:pt idx="55">
                  <c:v>58.128920333333326</c:v>
                </c:pt>
                <c:pt idx="56">
                  <c:v>74.750554666666659</c:v>
                </c:pt>
                <c:pt idx="57">
                  <c:v>46.482335666666664</c:v>
                </c:pt>
                <c:pt idx="58">
                  <c:v>54.210377000000001</c:v>
                </c:pt>
                <c:pt idx="59">
                  <c:v>45.218140999999996</c:v>
                </c:pt>
                <c:pt idx="60">
                  <c:v>57.457654000000012</c:v>
                </c:pt>
                <c:pt idx="61">
                  <c:v>129.98349133333332</c:v>
                </c:pt>
                <c:pt idx="62">
                  <c:v>48.476138333333331</c:v>
                </c:pt>
                <c:pt idx="63">
                  <c:v>112.61812766666667</c:v>
                </c:pt>
                <c:pt idx="64">
                  <c:v>42.074914</c:v>
                </c:pt>
                <c:pt idx="65">
                  <c:v>53.006877333333335</c:v>
                </c:pt>
                <c:pt idx="66">
                  <c:v>61.395906000000004</c:v>
                </c:pt>
                <c:pt idx="67">
                  <c:v>124.94192933333335</c:v>
                </c:pt>
                <c:pt idx="68">
                  <c:v>86.546958666666669</c:v>
                </c:pt>
                <c:pt idx="69">
                  <c:v>136.051131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2-405D-9F5D-D97FAF27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47840"/>
        <c:axId val="571142264"/>
      </c:lineChart>
      <c:catAx>
        <c:axId val="5711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2264"/>
        <c:crosses val="autoZero"/>
        <c:auto val="1"/>
        <c:lblAlgn val="ctr"/>
        <c:lblOffset val="100"/>
        <c:noMultiLvlLbl val="0"/>
      </c:catAx>
      <c:valAx>
        <c:axId val="5711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Rho!$D$2:$D$32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989</c:v>
                </c:pt>
                <c:pt idx="8">
                  <c:v>1033</c:v>
                </c:pt>
                <c:pt idx="9">
                  <c:v>1153.3</c:v>
                </c:pt>
                <c:pt idx="10">
                  <c:v>1203</c:v>
                </c:pt>
                <c:pt idx="11">
                  <c:v>1317.6</c:v>
                </c:pt>
                <c:pt idx="12">
                  <c:v>1373.2</c:v>
                </c:pt>
                <c:pt idx="13">
                  <c:v>1428.8</c:v>
                </c:pt>
                <c:pt idx="14">
                  <c:v>1484.4</c:v>
                </c:pt>
                <c:pt idx="15">
                  <c:v>1540</c:v>
                </c:pt>
                <c:pt idx="16">
                  <c:v>1595.6</c:v>
                </c:pt>
                <c:pt idx="17">
                  <c:v>1651.2</c:v>
                </c:pt>
                <c:pt idx="18">
                  <c:v>1708.8</c:v>
                </c:pt>
                <c:pt idx="19">
                  <c:v>1802.6</c:v>
                </c:pt>
                <c:pt idx="20">
                  <c:v>1863</c:v>
                </c:pt>
                <c:pt idx="21">
                  <c:v>1969.6</c:v>
                </c:pt>
                <c:pt idx="22">
                  <c:v>2032.2</c:v>
                </c:pt>
                <c:pt idx="23">
                  <c:v>2094.8000000000002</c:v>
                </c:pt>
                <c:pt idx="24">
                  <c:v>2157.4</c:v>
                </c:pt>
                <c:pt idx="25">
                  <c:v>2283</c:v>
                </c:pt>
                <c:pt idx="26">
                  <c:v>2347.4</c:v>
                </c:pt>
                <c:pt idx="27">
                  <c:v>2411.8000000000002</c:v>
                </c:pt>
                <c:pt idx="28">
                  <c:v>2476.1999999999998</c:v>
                </c:pt>
                <c:pt idx="29">
                  <c:v>2564.6</c:v>
                </c:pt>
                <c:pt idx="30">
                  <c:v>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2-4497-95D5-2443C62D5C53}"/>
            </c:ext>
          </c:extLst>
        </c:ser>
        <c:ser>
          <c:idx val="1"/>
          <c:order val="1"/>
          <c:tx>
            <c:v>SW(EFF)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Rho!$F$2:$F$32</c:f>
              <c:numCache>
                <c:formatCode>General</c:formatCode>
                <c:ptCount val="31"/>
                <c:pt idx="0">
                  <c:v>320</c:v>
                </c:pt>
                <c:pt idx="1">
                  <c:v>562.6</c:v>
                </c:pt>
                <c:pt idx="2">
                  <c:v>589.20000000000005</c:v>
                </c:pt>
                <c:pt idx="3">
                  <c:v>715.9</c:v>
                </c:pt>
                <c:pt idx="4">
                  <c:v>821.2</c:v>
                </c:pt>
                <c:pt idx="5">
                  <c:v>862.5</c:v>
                </c:pt>
                <c:pt idx="6">
                  <c:v>945</c:v>
                </c:pt>
                <c:pt idx="7">
                  <c:v>988.3</c:v>
                </c:pt>
                <c:pt idx="8">
                  <c:v>1033</c:v>
                </c:pt>
                <c:pt idx="9">
                  <c:v>1152.4000000000001</c:v>
                </c:pt>
                <c:pt idx="10">
                  <c:v>1202</c:v>
                </c:pt>
                <c:pt idx="11">
                  <c:v>1266.3</c:v>
                </c:pt>
                <c:pt idx="12">
                  <c:v>1315.4</c:v>
                </c:pt>
                <c:pt idx="13">
                  <c:v>1366.9</c:v>
                </c:pt>
                <c:pt idx="14">
                  <c:v>1417.2</c:v>
                </c:pt>
                <c:pt idx="15">
                  <c:v>1467.5</c:v>
                </c:pt>
                <c:pt idx="16">
                  <c:v>1517.8</c:v>
                </c:pt>
                <c:pt idx="17">
                  <c:v>1566.4</c:v>
                </c:pt>
                <c:pt idx="18">
                  <c:v>1618.4</c:v>
                </c:pt>
                <c:pt idx="19">
                  <c:v>1668.7</c:v>
                </c:pt>
                <c:pt idx="20">
                  <c:v>1719</c:v>
                </c:pt>
                <c:pt idx="21">
                  <c:v>1769.3</c:v>
                </c:pt>
                <c:pt idx="22">
                  <c:v>1819.6</c:v>
                </c:pt>
                <c:pt idx="23">
                  <c:v>1869.9</c:v>
                </c:pt>
                <c:pt idx="24">
                  <c:v>1917.8</c:v>
                </c:pt>
                <c:pt idx="25">
                  <c:v>1968</c:v>
                </c:pt>
                <c:pt idx="26">
                  <c:v>2018.2</c:v>
                </c:pt>
                <c:pt idx="27">
                  <c:v>2068.4</c:v>
                </c:pt>
                <c:pt idx="28">
                  <c:v>2118.6</c:v>
                </c:pt>
                <c:pt idx="29">
                  <c:v>2168.8000000000002</c:v>
                </c:pt>
                <c:pt idx="30">
                  <c:v>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2-4497-95D5-2443C62D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7280"/>
        <c:axId val="472670888"/>
      </c:lineChart>
      <c:catAx>
        <c:axId val="4726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0888"/>
        <c:crosses val="autoZero"/>
        <c:auto val="1"/>
        <c:lblAlgn val="ctr"/>
        <c:lblOffset val="100"/>
        <c:noMultiLvlLbl val="0"/>
      </c:catAx>
      <c:valAx>
        <c:axId val="4726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Rho!$E$2:$E$32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706</c:v>
                </c:pt>
                <c:pt idx="12">
                  <c:v>706</c:v>
                </c:pt>
                <c:pt idx="13">
                  <c:v>706</c:v>
                </c:pt>
                <c:pt idx="14">
                  <c:v>706</c:v>
                </c:pt>
                <c:pt idx="15">
                  <c:v>706</c:v>
                </c:pt>
                <c:pt idx="16">
                  <c:v>706</c:v>
                </c:pt>
                <c:pt idx="17">
                  <c:v>672</c:v>
                </c:pt>
                <c:pt idx="18">
                  <c:v>672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655</c:v>
                </c:pt>
                <c:pt idx="24">
                  <c:v>655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697</c:v>
                </c:pt>
                <c:pt idx="30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7-4880-B5B2-A33EA67DD5D0}"/>
            </c:ext>
          </c:extLst>
        </c:ser>
        <c:ser>
          <c:idx val="1"/>
          <c:order val="1"/>
          <c:tx>
            <c:v>EFF(EFF)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Rho!$G$2:$G$32</c:f>
              <c:numCache>
                <c:formatCode>General</c:formatCode>
                <c:ptCount val="31"/>
                <c:pt idx="0">
                  <c:v>320</c:v>
                </c:pt>
                <c:pt idx="1">
                  <c:v>536</c:v>
                </c:pt>
                <c:pt idx="2">
                  <c:v>536</c:v>
                </c:pt>
                <c:pt idx="3">
                  <c:v>610</c:v>
                </c:pt>
                <c:pt idx="4">
                  <c:v>656</c:v>
                </c:pt>
                <c:pt idx="5">
                  <c:v>656</c:v>
                </c:pt>
                <c:pt idx="6">
                  <c:v>681</c:v>
                </c:pt>
                <c:pt idx="7">
                  <c:v>681</c:v>
                </c:pt>
                <c:pt idx="8">
                  <c:v>681</c:v>
                </c:pt>
                <c:pt idx="9">
                  <c:v>706</c:v>
                </c:pt>
                <c:pt idx="10">
                  <c:v>706</c:v>
                </c:pt>
                <c:pt idx="11">
                  <c:v>713</c:v>
                </c:pt>
                <c:pt idx="12">
                  <c:v>713</c:v>
                </c:pt>
                <c:pt idx="13">
                  <c:v>713</c:v>
                </c:pt>
                <c:pt idx="14">
                  <c:v>713</c:v>
                </c:pt>
                <c:pt idx="15">
                  <c:v>713</c:v>
                </c:pt>
                <c:pt idx="16">
                  <c:v>713</c:v>
                </c:pt>
                <c:pt idx="17">
                  <c:v>713</c:v>
                </c:pt>
                <c:pt idx="18">
                  <c:v>713</c:v>
                </c:pt>
                <c:pt idx="19">
                  <c:v>713</c:v>
                </c:pt>
                <c:pt idx="20">
                  <c:v>713</c:v>
                </c:pt>
                <c:pt idx="21">
                  <c:v>713</c:v>
                </c:pt>
                <c:pt idx="22">
                  <c:v>713</c:v>
                </c:pt>
                <c:pt idx="23">
                  <c:v>713</c:v>
                </c:pt>
                <c:pt idx="24">
                  <c:v>713</c:v>
                </c:pt>
                <c:pt idx="25">
                  <c:v>713</c:v>
                </c:pt>
                <c:pt idx="26">
                  <c:v>713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7-4880-B5B2-A33EA67D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8904"/>
        <c:axId val="526327920"/>
      </c:lineChart>
      <c:catAx>
        <c:axId val="52632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7920"/>
        <c:crosses val="autoZero"/>
        <c:auto val="1"/>
        <c:lblAlgn val="ctr"/>
        <c:lblOffset val="100"/>
        <c:noMultiLvlLbl val="0"/>
      </c:catAx>
      <c:valAx>
        <c:axId val="5263279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Rho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Runtime(SW)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Rho!$H$2:$H$32</c:f>
              <c:numCache>
                <c:formatCode>General</c:formatCode>
                <c:ptCount val="31"/>
                <c:pt idx="0">
                  <c:v>9.4455069999999992</c:v>
                </c:pt>
                <c:pt idx="1">
                  <c:v>18.938870999999999</c:v>
                </c:pt>
                <c:pt idx="2">
                  <c:v>37.804693</c:v>
                </c:pt>
                <c:pt idx="3">
                  <c:v>463.652805</c:v>
                </c:pt>
                <c:pt idx="4">
                  <c:v>647.89654399999995</c:v>
                </c:pt>
                <c:pt idx="5">
                  <c:v>650.025308</c:v>
                </c:pt>
                <c:pt idx="6">
                  <c:v>662.76727400000004</c:v>
                </c:pt>
                <c:pt idx="7">
                  <c:v>929.53010800000004</c:v>
                </c:pt>
                <c:pt idx="8">
                  <c:v>942.74197400000003</c:v>
                </c:pt>
                <c:pt idx="9">
                  <c:v>971.467984</c:v>
                </c:pt>
                <c:pt idx="10">
                  <c:v>945.98389499999996</c:v>
                </c:pt>
                <c:pt idx="11">
                  <c:v>950.49132999999995</c:v>
                </c:pt>
                <c:pt idx="12">
                  <c:v>962.33378200000004</c:v>
                </c:pt>
                <c:pt idx="13">
                  <c:v>988.59743400000002</c:v>
                </c:pt>
                <c:pt idx="14">
                  <c:v>1109.5654770000001</c:v>
                </c:pt>
                <c:pt idx="15">
                  <c:v>1104.304768</c:v>
                </c:pt>
                <c:pt idx="16">
                  <c:v>1272.791804</c:v>
                </c:pt>
                <c:pt idx="17">
                  <c:v>1262.057082</c:v>
                </c:pt>
                <c:pt idx="18">
                  <c:v>1298.248083</c:v>
                </c:pt>
                <c:pt idx="19">
                  <c:v>1290.5804270000001</c:v>
                </c:pt>
                <c:pt idx="20">
                  <c:v>1293.760045</c:v>
                </c:pt>
                <c:pt idx="21">
                  <c:v>1343.735377</c:v>
                </c:pt>
                <c:pt idx="22">
                  <c:v>1640.2633510000001</c:v>
                </c:pt>
                <c:pt idx="23">
                  <c:v>1657.460069</c:v>
                </c:pt>
                <c:pt idx="24">
                  <c:v>1643.3242270000001</c:v>
                </c:pt>
                <c:pt idx="25">
                  <c:v>1718.508896</c:v>
                </c:pt>
                <c:pt idx="26">
                  <c:v>1710.769006</c:v>
                </c:pt>
                <c:pt idx="27">
                  <c:v>1741.7673990000001</c:v>
                </c:pt>
                <c:pt idx="28">
                  <c:v>1731.1268150000001</c:v>
                </c:pt>
                <c:pt idx="29">
                  <c:v>1935.780591</c:v>
                </c:pt>
                <c:pt idx="30">
                  <c:v>1929.207592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49BF-9A65-BB8B8BEBD592}"/>
            </c:ext>
          </c:extLst>
        </c:ser>
        <c:ser>
          <c:idx val="1"/>
          <c:order val="1"/>
          <c:tx>
            <c:v>Runtime(EFF)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Rho!$I$2:$I$32</c:f>
              <c:numCache>
                <c:formatCode>General</c:formatCode>
                <c:ptCount val="31"/>
                <c:pt idx="0">
                  <c:v>9.3347840000000009</c:v>
                </c:pt>
                <c:pt idx="1">
                  <c:v>19.184809999999999</c:v>
                </c:pt>
                <c:pt idx="2">
                  <c:v>37.635922000000001</c:v>
                </c:pt>
                <c:pt idx="3">
                  <c:v>464.31451800000002</c:v>
                </c:pt>
                <c:pt idx="4">
                  <c:v>664.96466699999996</c:v>
                </c:pt>
                <c:pt idx="5">
                  <c:v>662.54715699999997</c:v>
                </c:pt>
                <c:pt idx="6">
                  <c:v>679.68400599999995</c:v>
                </c:pt>
                <c:pt idx="7">
                  <c:v>988.68630399999995</c:v>
                </c:pt>
                <c:pt idx="8">
                  <c:v>1007.502596</c:v>
                </c:pt>
                <c:pt idx="9">
                  <c:v>1041.0769359999999</c:v>
                </c:pt>
                <c:pt idx="10">
                  <c:v>1036.3553429999999</c:v>
                </c:pt>
                <c:pt idx="11">
                  <c:v>1052.4765749999999</c:v>
                </c:pt>
                <c:pt idx="12">
                  <c:v>1080.2944600000001</c:v>
                </c:pt>
                <c:pt idx="13">
                  <c:v>1108.858487</c:v>
                </c:pt>
                <c:pt idx="14">
                  <c:v>1223.652816</c:v>
                </c:pt>
                <c:pt idx="15">
                  <c:v>1251.484637</c:v>
                </c:pt>
                <c:pt idx="16">
                  <c:v>1452.4515919999999</c:v>
                </c:pt>
                <c:pt idx="17">
                  <c:v>1456.971145</c:v>
                </c:pt>
                <c:pt idx="18">
                  <c:v>1513.1011370000001</c:v>
                </c:pt>
                <c:pt idx="19">
                  <c:v>1520.2791099999999</c:v>
                </c:pt>
                <c:pt idx="20">
                  <c:v>1530.91065</c:v>
                </c:pt>
                <c:pt idx="21">
                  <c:v>1591.902801</c:v>
                </c:pt>
                <c:pt idx="22">
                  <c:v>2008.417179</c:v>
                </c:pt>
                <c:pt idx="23">
                  <c:v>2051.7984099999999</c:v>
                </c:pt>
                <c:pt idx="24">
                  <c:v>2050.6607309999999</c:v>
                </c:pt>
                <c:pt idx="25">
                  <c:v>2164.1072600000002</c:v>
                </c:pt>
                <c:pt idx="26">
                  <c:v>2166.6447440000002</c:v>
                </c:pt>
                <c:pt idx="27">
                  <c:v>2205.1524989999998</c:v>
                </c:pt>
                <c:pt idx="28">
                  <c:v>2200.319653</c:v>
                </c:pt>
                <c:pt idx="29">
                  <c:v>2424.4797549999998</c:v>
                </c:pt>
                <c:pt idx="30">
                  <c:v>2526.6990040000001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49BF-9A65-BB8B8BEB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4656"/>
        <c:axId val="472669576"/>
      </c:lineChart>
      <c:catAx>
        <c:axId val="4726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9576"/>
        <c:crosses val="autoZero"/>
        <c:auto val="1"/>
        <c:lblAlgn val="ctr"/>
        <c:lblOffset val="100"/>
        <c:noMultiLvlLbl val="0"/>
      </c:catAx>
      <c:valAx>
        <c:axId val="4726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7.0778564206273561E-4</c:v>
                </c:pt>
                <c:pt idx="8">
                  <c:v>0</c:v>
                </c:pt>
                <c:pt idx="9">
                  <c:v>7.803693748373048E-4</c:v>
                </c:pt>
                <c:pt idx="10">
                  <c:v>8.3125519534497092E-4</c:v>
                </c:pt>
                <c:pt idx="11">
                  <c:v>3.8934426229508164E-2</c:v>
                </c:pt>
                <c:pt idx="12">
                  <c:v>4.2091465190795187E-2</c:v>
                </c:pt>
                <c:pt idx="13">
                  <c:v>4.3323068309070456E-2</c:v>
                </c:pt>
                <c:pt idx="14">
                  <c:v>4.5270816491511746E-2</c:v>
                </c:pt>
                <c:pt idx="15">
                  <c:v>4.707792207792208E-2</c:v>
                </c:pt>
                <c:pt idx="16">
                  <c:v>4.8759087490599123E-2</c:v>
                </c:pt>
                <c:pt idx="17">
                  <c:v>5.1356589147286795E-2</c:v>
                </c:pt>
                <c:pt idx="18">
                  <c:v>5.2902621722846363E-2</c:v>
                </c:pt>
                <c:pt idx="19">
                  <c:v>7.4281593254188316E-2</c:v>
                </c:pt>
                <c:pt idx="20">
                  <c:v>7.7294685990338161E-2</c:v>
                </c:pt>
                <c:pt idx="21">
                  <c:v>0.10169577579203898</c:v>
                </c:pt>
                <c:pt idx="22">
                  <c:v>0.1046156874323394</c:v>
                </c:pt>
                <c:pt idx="23">
                  <c:v>0.10736108459041439</c:v>
                </c:pt>
                <c:pt idx="24">
                  <c:v>0.11105960878835641</c:v>
                </c:pt>
                <c:pt idx="25">
                  <c:v>0.13797634691195795</c:v>
                </c:pt>
                <c:pt idx="26">
                  <c:v>0.14024026582602028</c:v>
                </c:pt>
                <c:pt idx="27">
                  <c:v>0.14238328219587032</c:v>
                </c:pt>
                <c:pt idx="28">
                  <c:v>0.14441482917373391</c:v>
                </c:pt>
                <c:pt idx="29">
                  <c:v>0.1543320595804413</c:v>
                </c:pt>
                <c:pt idx="30">
                  <c:v>0.15595283377710156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0-406B-8242-B3E0709538F4}"/>
            </c:ext>
          </c:extLst>
        </c:ser>
        <c:ser>
          <c:idx val="1"/>
          <c:order val="1"/>
          <c:tx>
            <c:v>EFF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Rho!$C$2:$C$32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Rho!$K$2:$K$32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9.8176718092566617E-3</c:v>
                </c:pt>
                <c:pt idx="12">
                  <c:v>9.8176718092566617E-3</c:v>
                </c:pt>
                <c:pt idx="13">
                  <c:v>9.8176718092566617E-3</c:v>
                </c:pt>
                <c:pt idx="14">
                  <c:v>9.8176718092566617E-3</c:v>
                </c:pt>
                <c:pt idx="15">
                  <c:v>9.8176718092566617E-3</c:v>
                </c:pt>
                <c:pt idx="16">
                  <c:v>9.8176718092566617E-3</c:v>
                </c:pt>
                <c:pt idx="17">
                  <c:v>5.7503506311360447E-2</c:v>
                </c:pt>
                <c:pt idx="18">
                  <c:v>5.7503506311360447E-2</c:v>
                </c:pt>
                <c:pt idx="19">
                  <c:v>8.134642356241234E-2</c:v>
                </c:pt>
                <c:pt idx="20">
                  <c:v>8.134642356241234E-2</c:v>
                </c:pt>
                <c:pt idx="21">
                  <c:v>8.134642356241234E-2</c:v>
                </c:pt>
                <c:pt idx="22">
                  <c:v>8.134642356241234E-2</c:v>
                </c:pt>
                <c:pt idx="23">
                  <c:v>8.134642356241234E-2</c:v>
                </c:pt>
                <c:pt idx="24">
                  <c:v>8.134642356241234E-2</c:v>
                </c:pt>
                <c:pt idx="25">
                  <c:v>5.6100981767180924E-2</c:v>
                </c:pt>
                <c:pt idx="26">
                  <c:v>5.6100981767180924E-2</c:v>
                </c:pt>
                <c:pt idx="27">
                  <c:v>5.6100981767180924E-2</c:v>
                </c:pt>
                <c:pt idx="28">
                  <c:v>5.6100981767180924E-2</c:v>
                </c:pt>
                <c:pt idx="29">
                  <c:v>2.244039270687237E-2</c:v>
                </c:pt>
                <c:pt idx="30">
                  <c:v>2.244039270687237E-2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0-406B-8242-B3E07095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23016"/>
        <c:axId val="554314488"/>
      </c:lineChart>
      <c:catAx>
        <c:axId val="55432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4488"/>
        <c:crosses val="autoZero"/>
        <c:auto val="1"/>
        <c:lblAlgn val="ctr"/>
        <c:lblOffset val="100"/>
        <c:noMultiLvlLbl val="0"/>
      </c:catAx>
      <c:valAx>
        <c:axId val="5543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time(EFF)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Sheet2!$L$2:$L$13</c:f>
              <c:numCache>
                <c:formatCode>General</c:formatCode>
                <c:ptCount val="12"/>
                <c:pt idx="0">
                  <c:v>0.976773</c:v>
                </c:pt>
                <c:pt idx="1">
                  <c:v>1.3655869999999999</c:v>
                </c:pt>
                <c:pt idx="2">
                  <c:v>11.832659333333334</c:v>
                </c:pt>
                <c:pt idx="3">
                  <c:v>31.61697666666667</c:v>
                </c:pt>
                <c:pt idx="4">
                  <c:v>256.06840599999998</c:v>
                </c:pt>
                <c:pt idx="5">
                  <c:v>158.40852066666665</c:v>
                </c:pt>
                <c:pt idx="6">
                  <c:v>292.66447599999998</c:v>
                </c:pt>
                <c:pt idx="7">
                  <c:v>459.01053866666666</c:v>
                </c:pt>
                <c:pt idx="8">
                  <c:v>2831.1308059999997</c:v>
                </c:pt>
                <c:pt idx="9">
                  <c:v>5380.3884796666662</c:v>
                </c:pt>
                <c:pt idx="10">
                  <c:v>13053.046813666668</c:v>
                </c:pt>
                <c:pt idx="11">
                  <c:v>8501.8889253333327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DD7-8E88-A323C5515304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TIME(SW)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Sheet2!$M$2:$M$13</c:f>
              <c:numCache>
                <c:formatCode>General</c:formatCode>
                <c:ptCount val="12"/>
                <c:pt idx="0">
                  <c:v>0.97801233333333348</c:v>
                </c:pt>
                <c:pt idx="1">
                  <c:v>1.3263770000000001</c:v>
                </c:pt>
                <c:pt idx="2">
                  <c:v>11.949130666666667</c:v>
                </c:pt>
                <c:pt idx="3">
                  <c:v>33.572122666666665</c:v>
                </c:pt>
                <c:pt idx="4">
                  <c:v>271.630447</c:v>
                </c:pt>
                <c:pt idx="5">
                  <c:v>166.42559466666668</c:v>
                </c:pt>
                <c:pt idx="6">
                  <c:v>307.67432833333334</c:v>
                </c:pt>
                <c:pt idx="7">
                  <c:v>477.62318366666665</c:v>
                </c:pt>
                <c:pt idx="8">
                  <c:v>3088.358037</c:v>
                </c:pt>
                <c:pt idx="9">
                  <c:v>5983.5641246666664</c:v>
                </c:pt>
                <c:pt idx="10">
                  <c:v>14627.780741</c:v>
                </c:pt>
                <c:pt idx="11">
                  <c:v>9666.8381796666672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4-4DD7-8E88-A323C551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01728"/>
        <c:axId val="480302384"/>
      </c:scatterChart>
      <c:valAx>
        <c:axId val="4803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Drivers (R = 3*D)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2384"/>
        <c:crosses val="autoZero"/>
        <c:crossBetween val="midCat"/>
      </c:valAx>
      <c:valAx>
        <c:axId val="480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Sheet2!$N$2:$N$13</c:f>
              <c:numCache>
                <c:formatCode>General</c:formatCode>
                <c:ptCount val="12"/>
                <c:pt idx="0">
                  <c:v>-1.0206353683438587E-2</c:v>
                </c:pt>
                <c:pt idx="1">
                  <c:v>0.13531937376635936</c:v>
                </c:pt>
                <c:pt idx="2">
                  <c:v>1.0730823611959417</c:v>
                </c:pt>
                <c:pt idx="3">
                  <c:v>1.4999203387220785</c:v>
                </c:pt>
                <c:pt idx="4">
                  <c:v>2.4083559980455926</c:v>
                </c:pt>
                <c:pt idx="5">
                  <c:v>2.1997785382319521</c:v>
                </c:pt>
                <c:pt idx="6">
                  <c:v>2.4663700103959876</c:v>
                </c:pt>
                <c:pt idx="7">
                  <c:v>2.6618226568493264</c:v>
                </c:pt>
                <c:pt idx="8">
                  <c:v>3.4519599354236088</c:v>
                </c:pt>
                <c:pt idx="9">
                  <c:v>3.7308136341207714</c:v>
                </c:pt>
                <c:pt idx="10">
                  <c:v>4.115711895576208</c:v>
                </c:pt>
                <c:pt idx="11">
                  <c:v>3.9295154267390875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C65-B24A-E5125F925C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Sheet2!$O$2:$O$13</c:f>
              <c:numCache>
                <c:formatCode>General</c:formatCode>
                <c:ptCount val="12"/>
                <c:pt idx="0">
                  <c:v>-9.655668458986532E-3</c:v>
                </c:pt>
                <c:pt idx="1">
                  <c:v>0.12266698240124642</c:v>
                </c:pt>
                <c:pt idx="2">
                  <c:v>1.0773363102713476</c:v>
                </c:pt>
                <c:pt idx="3">
                  <c:v>1.5259788012800741</c:v>
                </c:pt>
                <c:pt idx="4">
                  <c:v>2.4339784483145879</c:v>
                </c:pt>
                <c:pt idx="5">
                  <c:v>2.2212201174337762</c:v>
                </c:pt>
                <c:pt idx="6">
                  <c:v>2.4880912611863981</c:v>
                </c:pt>
                <c:pt idx="7">
                  <c:v>2.6790853991391894</c:v>
                </c:pt>
                <c:pt idx="8">
                  <c:v>3.4897276428553425</c:v>
                </c:pt>
                <c:pt idx="9">
                  <c:v>3.776959949638047</c:v>
                </c:pt>
                <c:pt idx="10">
                  <c:v>4.165178441979962</c:v>
                </c:pt>
                <c:pt idx="11">
                  <c:v>3.9852844486781227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C65-B24A-E5125F92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92792"/>
        <c:axId val="489491152"/>
      </c:lineChart>
      <c:catAx>
        <c:axId val="48949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52"/>
        <c:crosses val="autoZero"/>
        <c:auto val="1"/>
        <c:lblAlgn val="ctr"/>
        <c:lblOffset val="100"/>
        <c:noMultiLvlLbl val="0"/>
      </c:catAx>
      <c:valAx>
        <c:axId val="489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Sheet3!$N$2:$N$8</c:f>
              <c:numCache>
                <c:formatCode>General</c:formatCode>
                <c:ptCount val="7"/>
                <c:pt idx="0">
                  <c:v>2.3787601569835841</c:v>
                </c:pt>
                <c:pt idx="1">
                  <c:v>2.3348679964620001</c:v>
                </c:pt>
                <c:pt idx="2">
                  <c:v>2.9944132966730388</c:v>
                </c:pt>
                <c:pt idx="3">
                  <c:v>3.0163057099951969</c:v>
                </c:pt>
                <c:pt idx="4">
                  <c:v>3.149396161830639</c:v>
                </c:pt>
                <c:pt idx="5">
                  <c:v>3.5298280622304103</c:v>
                </c:pt>
                <c:pt idx="6">
                  <c:v>3.8479938603840562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7-4B60-B42B-A2E0E9403B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Sheet3!$O$2:$O$8</c:f>
              <c:numCache>
                <c:formatCode>General</c:formatCode>
                <c:ptCount val="7"/>
                <c:pt idx="0">
                  <c:v>2.3612019253320815</c:v>
                </c:pt>
                <c:pt idx="1">
                  <c:v>2.3271284635012663</c:v>
                </c:pt>
                <c:pt idx="2">
                  <c:v>2.9403931793443703</c:v>
                </c:pt>
                <c:pt idx="3">
                  <c:v>2.9692091269987433</c:v>
                </c:pt>
                <c:pt idx="4">
                  <c:v>3.1120634813112114</c:v>
                </c:pt>
                <c:pt idx="5">
                  <c:v>3.5274523631065233</c:v>
                </c:pt>
                <c:pt idx="6">
                  <c:v>3.7657595594912023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7-4B60-B42B-A2E0E940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49384"/>
        <c:axId val="480448728"/>
      </c:lineChart>
      <c:catAx>
        <c:axId val="4804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48728"/>
        <c:crosses val="autoZero"/>
        <c:auto val="1"/>
        <c:lblAlgn val="ctr"/>
        <c:lblOffset val="100"/>
        <c:noMultiLvlLbl val="0"/>
      </c:catAx>
      <c:valAx>
        <c:axId val="4804487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Sheet3!$L$2:$L$8</c:f>
              <c:numCache>
                <c:formatCode>General</c:formatCode>
                <c:ptCount val="7"/>
                <c:pt idx="0">
                  <c:v>239.19943912500003</c:v>
                </c:pt>
                <c:pt idx="1">
                  <c:v>216.20612666666668</c:v>
                </c:pt>
                <c:pt idx="2">
                  <c:v>987.21852599999988</c:v>
                </c:pt>
                <c:pt idx="3">
                  <c:v>1038.2590133333333</c:v>
                </c:pt>
                <c:pt idx="4">
                  <c:v>1410.5749329999999</c:v>
                </c:pt>
                <c:pt idx="5">
                  <c:v>3387.1003383333336</c:v>
                </c:pt>
                <c:pt idx="6">
                  <c:v>7046.8310680000004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C-4660-A018-1B8B676830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Sheet3!$M$2:$M$8</c:f>
              <c:numCache>
                <c:formatCode>General</c:formatCode>
                <c:ptCount val="7"/>
                <c:pt idx="0">
                  <c:v>229.72164912500003</c:v>
                </c:pt>
                <c:pt idx="1">
                  <c:v>212.38726066666666</c:v>
                </c:pt>
                <c:pt idx="2">
                  <c:v>871.7524555</c:v>
                </c:pt>
                <c:pt idx="3">
                  <c:v>931.5563423333333</c:v>
                </c:pt>
                <c:pt idx="4">
                  <c:v>1294.3850293333333</c:v>
                </c:pt>
                <c:pt idx="5">
                  <c:v>3368.6226396666666</c:v>
                </c:pt>
                <c:pt idx="6">
                  <c:v>5831.2217819999996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C-4660-A018-1B8B676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48992"/>
        <c:axId val="486347352"/>
      </c:lineChart>
      <c:catAx>
        <c:axId val="4863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7352"/>
        <c:crosses val="autoZero"/>
        <c:auto val="1"/>
        <c:lblAlgn val="ctr"/>
        <c:lblOffset val="100"/>
        <c:noMultiLvlLbl val="0"/>
      </c:catAx>
      <c:valAx>
        <c:axId val="4863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3</xdr:row>
      <xdr:rowOff>66675</xdr:rowOff>
    </xdr:from>
    <xdr:to>
      <xdr:col>19</xdr:col>
      <xdr:colOff>276225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19</xdr:row>
      <xdr:rowOff>190499</xdr:rowOff>
    </xdr:from>
    <xdr:to>
      <xdr:col>19</xdr:col>
      <xdr:colOff>180975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36</xdr:row>
      <xdr:rowOff>19049</xdr:rowOff>
    </xdr:from>
    <xdr:to>
      <xdr:col>19</xdr:col>
      <xdr:colOff>190500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32</xdr:row>
      <xdr:rowOff>9525</xdr:rowOff>
    </xdr:from>
    <xdr:to>
      <xdr:col>9</xdr:col>
      <xdr:colOff>200025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46</xdr:row>
      <xdr:rowOff>76200</xdr:rowOff>
    </xdr:from>
    <xdr:to>
      <xdr:col>9</xdr:col>
      <xdr:colOff>381000</xdr:colOff>
      <xdr:row>60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12</xdr:row>
      <xdr:rowOff>171450</xdr:rowOff>
    </xdr:from>
    <xdr:to>
      <xdr:col>24</xdr:col>
      <xdr:colOff>47625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14</xdr:row>
      <xdr:rowOff>28575</xdr:rowOff>
    </xdr:from>
    <xdr:to>
      <xdr:col>15</xdr:col>
      <xdr:colOff>552450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8</xdr:row>
      <xdr:rowOff>9525</xdr:rowOff>
    </xdr:from>
    <xdr:to>
      <xdr:col>16</xdr:col>
      <xdr:colOff>457200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22</xdr:row>
      <xdr:rowOff>171450</xdr:rowOff>
    </xdr:from>
    <xdr:to>
      <xdr:col>16</xdr:col>
      <xdr:colOff>352425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14</xdr:row>
      <xdr:rowOff>9525</xdr:rowOff>
    </xdr:from>
    <xdr:to>
      <xdr:col>24</xdr:col>
      <xdr:colOff>542925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10</xdr:row>
      <xdr:rowOff>76200</xdr:rowOff>
    </xdr:from>
    <xdr:to>
      <xdr:col>17</xdr:col>
      <xdr:colOff>85725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26</xdr:row>
      <xdr:rowOff>76200</xdr:rowOff>
    </xdr:from>
    <xdr:to>
      <xdr:col>17</xdr:col>
      <xdr:colOff>9525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20636</xdr:colOff>
      <xdr:row>25</xdr:row>
      <xdr:rowOff>160337</xdr:rowOff>
    </xdr:from>
    <xdr:to>
      <xdr:col>18</xdr:col>
      <xdr:colOff>425449</xdr:colOff>
      <xdr:row>43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DCDAD-2782-4546-BACD-BB7FD8B4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13</xdr:row>
      <xdr:rowOff>19050</xdr:rowOff>
    </xdr:from>
    <xdr:to>
      <xdr:col>27</xdr:col>
      <xdr:colOff>104775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14</xdr:row>
      <xdr:rowOff>123825</xdr:rowOff>
    </xdr:from>
    <xdr:to>
      <xdr:col>18</xdr:col>
      <xdr:colOff>76200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14</xdr:row>
      <xdr:rowOff>38100</xdr:rowOff>
    </xdr:from>
    <xdr:to>
      <xdr:col>25</xdr:col>
      <xdr:colOff>323850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32" totalsRowShown="0">
  <autoFilter ref="A1:K32"/>
  <tableColumns count="11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  <tableColumn id="10" name="Percetan(SW)" dataDxfId="24">
      <calculatedColumnFormula>(Table1[[#This Row],[SW(SW)]]-Table1[[#This Row],[SW(EFF)]])/Table1[[#This Row],[SW(SW)]]</calculatedColumnFormula>
    </tableColumn>
    <tableColumn id="11" name="Percen(EFF)" dataDxfId="23">
      <calculatedColumnFormula>(Table1[[#This Row],[EFF(EFF)]]-Table1[[#This Row],[EFF(SW)]])/Table1[[#This Row],[EFF(EFF)]]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I111" totalsRowShown="0">
  <autoFilter ref="A1:I111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id="11" name="Table3681012" displayName="Table3681012" ref="K1:R12" totalsRowShown="0">
  <autoFilter ref="K1:R12"/>
  <tableColumns count="8">
    <tableColumn id="1" name="#VALUE!" dataDxfId="11">
      <calculatedColumnFormula>Table3681012[[#This Row],[DRIVER]]/Table3681012[[#This Row],[Agents]]</calculatedColumnFormula>
    </tableColumn>
    <tableColumn id="2" name="Agents"/>
    <tableColumn id="3" name="DRIVER" dataDxfId="10"/>
    <tableColumn id="4" name="time(EFF)" dataDxfId="9">
      <calculatedColumnFormula>SUMIF($A:$A,$M2,H:H)/COUNTIF($A:$A,$M2)</calculatedColumnFormula>
    </tableColumn>
    <tableColumn id="5" name="TIME(SW)" dataDxfId="8">
      <calculatedColumnFormula>SUMIF($A:$A,$M2,I:I)/COUNTIF($A:$A,$M2)</calculatedColumnFormula>
    </tableColumn>
    <tableColumn id="6" name="log(TIME(EFF))" dataDxfId="7">
      <calculatedColumnFormula>LOG(Table3681012[[#This Row],[DRIVER]])</calculatedColumnFormula>
    </tableColumn>
    <tableColumn id="7" name="log(time(SW))" dataDxfId="6">
      <calculatedColumnFormula>LOG(Table3681012[[#This Row],[time(EFF)]])</calculatedColumnFormula>
    </tableColumn>
    <tableColumn id="8" name="Ratio" dataDxfId="5"/>
  </tableColumns>
  <tableStyleInfo name="TableStyleLight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I213" totalsRowShown="0">
  <autoFilter ref="A1:I213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3" name="Table3681014" displayName="Table3681014" ref="L1:R71" totalsRowShown="0">
  <autoFilter ref="L1:R71"/>
  <tableColumns count="7">
    <tableColumn id="1" name="Agents" dataDxfId="4">
      <calculatedColumnFormula>Table3681014[[#This Row],[DRIVER]]+Table3681014[[#This Row],[DRIVER]]*Table3681014[[#This Row],[Ratio]]</calculatedColumnFormula>
    </tableColumn>
    <tableColumn id="2" name="DRIVER"/>
    <tableColumn id="3" name="time(EFF)">
      <calculatedColumnFormula>SUMIF($A:$A,$M2,H:H)/COUNTIF($A:$A,$M2)</calculatedColumnFormula>
    </tableColumn>
    <tableColumn id="4" name="TIME(SW)" dataDxfId="3">
      <calculatedColumnFormula>SUMIF($A:$A,$M2,I:I)/COUNTIF($A:$A,$M2)</calculatedColumnFormula>
    </tableColumn>
    <tableColumn id="5" name="log(TIME(EFF))" dataDxfId="2">
      <calculatedColumnFormula>LOG(Table3681014[[#This Row],[DRIVER]])</calculatedColumnFormula>
    </tableColumn>
    <tableColumn id="6" name="log(time(SW))" dataDxfId="1">
      <calculatedColumnFormula>LOG(Table3681014[[#This Row],[time(EFF)]])</calculatedColumnFormula>
    </tableColumn>
    <tableColumn id="7" name="Ratio" dataDxfId="0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36" totalsRowShown="0">
  <autoFilter ref="A1:I36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1:O13" totalsRowShown="0">
  <autoFilter ref="K1:O13"/>
  <tableColumns count="5">
    <tableColumn id="1" name="DRIVER"/>
    <tableColumn id="2" name="time(EFF)">
      <calculatedColumnFormula>SUMIF(A:A,K2,H:H)/COUNTIF(A:A,K2)</calculatedColumnFormula>
    </tableColumn>
    <tableColumn id="3" name="TIME(SW)"/>
    <tableColumn id="4" name="log(TIME(EFF))" dataDxfId="22">
      <calculatedColumnFormula>LOG(Table3[[#This Row],[time(EFF)]])</calculatedColumnFormula>
    </tableColumn>
    <tableColumn id="5" name="log(time(SW))" dataDxfId="21">
      <calculatedColumnFormula>LOG(Table3[[#This Row],[TIME(SW)]])</calculatedColumnFormula>
    </tableColumn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29" totalsRowShown="0">
  <autoFilter ref="A1:I29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K1:O8" totalsRowShown="0">
  <autoFilter ref="K1:O8"/>
  <tableColumns count="5">
    <tableColumn id="1" name="DRIVER"/>
    <tableColumn id="2" name="time(EFF)">
      <calculatedColumnFormula>SUMIF($A:$A,$K2,H:H)/COUNTIF($A:$A,$K2)</calculatedColumnFormula>
    </tableColumn>
    <tableColumn id="3" name="TIME(SW)">
      <calculatedColumnFormula>SUMIF($A:$A,$K2,I:I)/COUNTIF($A:$A,$K2)</calculatedColumnFormula>
    </tableColumn>
    <tableColumn id="4" name="log(TIME(EFF))" dataDxfId="20">
      <calculatedColumnFormula>LOG(Table36[[#This Row],[time(EFF)]])</calculatedColumnFormula>
    </tableColumn>
    <tableColumn id="5" name="log(time(SW))" dataDxfId="19">
      <calculatedColumnFormula>LOG(Table36[[#This Row],[TIME(SW)]])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I25" totalsRowShown="0">
  <autoFilter ref="A1:I25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7" name="Table368" displayName="Table368" ref="K1:O8" totalsRowShown="0">
  <autoFilter ref="K1:O8"/>
  <tableColumns count="5">
    <tableColumn id="1" name="DRIVER"/>
    <tableColumn id="2" name="time(EFF)">
      <calculatedColumnFormula>SUMIF($A:$A,$K2,H:H)/COUNTIF($A:$A,$K2)</calculatedColumnFormula>
    </tableColumn>
    <tableColumn id="3" name="TIME(SW)">
      <calculatedColumnFormula>SUMIF($A:$A,$K2,I:I)/COUNTIF($A:$A,$K2)</calculatedColumnFormula>
    </tableColumn>
    <tableColumn id="4" name="log(TIME(EFF))" dataDxfId="18">
      <calculatedColumnFormula>LOG(Table368[[#This Row],[time(EFF)]])</calculatedColumnFormula>
    </tableColumn>
    <tableColumn id="5" name="log(time(SW))" dataDxfId="17">
      <calculatedColumnFormula>LOG(Table368[[#This Row],[TIME(SW)]])</calculatedColumnFormula>
    </tableColumn>
  </tableColumns>
  <tableStyleInfo name="TableStyleLight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I85" totalsRowShown="0">
  <autoFilter ref="A1:I85"/>
  <tableColumns count="9">
    <tableColumn id="1" name="Driver"/>
    <tableColumn id="2" name="Rider"/>
    <tableColumn id="3" name="Rho"/>
    <tableColumn id="4" name="SW(SW)"/>
    <tableColumn id="5" name="EFF(SW)"/>
    <tableColumn id="6" name="SW(EFF)"/>
    <tableColumn id="7" name="EFF(EFF)"/>
    <tableColumn id="8" name="time(SW)"/>
    <tableColumn id="9" name="time(EFF)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9" name="Table36810" displayName="Table36810" ref="L1:R25" totalsRowShown="0">
  <autoFilter ref="L1:R25"/>
  <tableColumns count="7">
    <tableColumn id="1" name="Agents" dataDxfId="16">
      <calculatedColumnFormula>Table36810[[#This Row],[DRIVER]]+Table36810[[#This Row],[DRIVER]]*Table36810[[#This Row],[Ratio]]</calculatedColumnFormula>
    </tableColumn>
    <tableColumn id="2" name="DRIVER"/>
    <tableColumn id="3" name="time(EFF)">
      <calculatedColumnFormula>SUMIF($A:$A,$M2,H:H)/COUNTIF($A:$A,$M2)</calculatedColumnFormula>
    </tableColumn>
    <tableColumn id="4" name="TIME(SW)" dataDxfId="15">
      <calculatedColumnFormula>SUMIF($A:$A,$M2,I:I)/COUNTIF($A:$A,$M2)</calculatedColumnFormula>
    </tableColumn>
    <tableColumn id="5" name="log(TIME(EFF))" dataDxfId="14">
      <calculatedColumnFormula>LOG(Table36810[[#This Row],[DRIVER]])</calculatedColumnFormula>
    </tableColumn>
    <tableColumn id="6" name="log(time(SW))" dataDxfId="13">
      <calculatedColumnFormula>LOG(Table36810[[#This Row],[time(EFF)]])</calculatedColumnFormula>
    </tableColumn>
    <tableColumn id="7" name="Ratio" dataDxfId="1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9" zoomScaleNormal="100" workbookViewId="0">
      <selection activeCell="U47" sqref="U47"/>
    </sheetView>
  </sheetViews>
  <sheetFormatPr defaultRowHeight="15" x14ac:dyDescent="0.25"/>
  <cols>
    <col min="1" max="9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</row>
    <row r="2" spans="1:11" x14ac:dyDescent="0.25">
      <c r="A2">
        <v>5</v>
      </c>
      <c r="B2">
        <v>20</v>
      </c>
      <c r="C2">
        <v>0</v>
      </c>
      <c r="D2">
        <v>320</v>
      </c>
      <c r="E2">
        <v>320</v>
      </c>
      <c r="F2">
        <v>320</v>
      </c>
      <c r="G2">
        <v>320</v>
      </c>
      <c r="H2">
        <v>9.4455069999999992</v>
      </c>
      <c r="I2">
        <v>9.3347840000000009</v>
      </c>
      <c r="J2">
        <f>(Table1[[#This Row],[SW(SW)]]-Table1[[#This Row],[SW(EFF)]])/Table1[[#This Row],[SW(SW)]]</f>
        <v>0</v>
      </c>
      <c r="K2">
        <f>(Table1[[#This Row],[EFF(EFF)]]-Table1[[#This Row],[EFF(SW)]])/Table1[[#This Row],[EFF(EFF)]]</f>
        <v>0</v>
      </c>
    </row>
    <row r="3" spans="1:11" x14ac:dyDescent="0.25">
      <c r="A3">
        <v>5</v>
      </c>
      <c r="B3">
        <v>20</v>
      </c>
      <c r="C3">
        <v>0.1</v>
      </c>
      <c r="D3">
        <v>562.6</v>
      </c>
      <c r="E3">
        <v>536</v>
      </c>
      <c r="F3">
        <v>562.6</v>
      </c>
      <c r="G3">
        <v>536</v>
      </c>
      <c r="H3">
        <v>18.938870999999999</v>
      </c>
      <c r="I3">
        <v>19.184809999999999</v>
      </c>
      <c r="J3">
        <f>(Table1[[#This Row],[SW(SW)]]-Table1[[#This Row],[SW(EFF)]])/Table1[[#This Row],[SW(SW)]]</f>
        <v>0</v>
      </c>
      <c r="K3">
        <f>(Table1[[#This Row],[EFF(EFF)]]-Table1[[#This Row],[EFF(SW)]])/Table1[[#This Row],[EFF(EFF)]]</f>
        <v>0</v>
      </c>
    </row>
    <row r="4" spans="1:11" x14ac:dyDescent="0.25">
      <c r="A4">
        <v>5</v>
      </c>
      <c r="B4">
        <v>20</v>
      </c>
      <c r="C4">
        <v>0.2</v>
      </c>
      <c r="D4">
        <v>589.20000000000005</v>
      </c>
      <c r="E4">
        <v>536</v>
      </c>
      <c r="F4">
        <v>589.20000000000005</v>
      </c>
      <c r="G4">
        <v>536</v>
      </c>
      <c r="H4">
        <v>37.804693</v>
      </c>
      <c r="I4">
        <v>37.635922000000001</v>
      </c>
      <c r="J4">
        <f>(Table1[[#This Row],[SW(SW)]]-Table1[[#This Row],[SW(EFF)]])/Table1[[#This Row],[SW(SW)]]</f>
        <v>0</v>
      </c>
      <c r="K4">
        <f>(Table1[[#This Row],[EFF(EFF)]]-Table1[[#This Row],[EFF(SW)]])/Table1[[#This Row],[EFF(EFF)]]</f>
        <v>0</v>
      </c>
    </row>
    <row r="5" spans="1:11" x14ac:dyDescent="0.25">
      <c r="A5">
        <v>5</v>
      </c>
      <c r="B5">
        <v>20</v>
      </c>
      <c r="C5">
        <v>0.3</v>
      </c>
      <c r="D5">
        <v>715.9</v>
      </c>
      <c r="E5">
        <v>610</v>
      </c>
      <c r="F5">
        <v>715.9</v>
      </c>
      <c r="G5">
        <v>610</v>
      </c>
      <c r="H5">
        <v>463.652805</v>
      </c>
      <c r="I5">
        <v>464.31451800000002</v>
      </c>
      <c r="J5">
        <f>(Table1[[#This Row],[SW(SW)]]-Table1[[#This Row],[SW(EFF)]])/Table1[[#This Row],[SW(SW)]]</f>
        <v>0</v>
      </c>
      <c r="K5">
        <f>(Table1[[#This Row],[EFF(EFF)]]-Table1[[#This Row],[EFF(SW)]])/Table1[[#This Row],[EFF(EFF)]]</f>
        <v>0</v>
      </c>
    </row>
    <row r="6" spans="1:11" x14ac:dyDescent="0.25">
      <c r="A6">
        <v>5</v>
      </c>
      <c r="B6">
        <v>20</v>
      </c>
      <c r="C6">
        <v>0.4</v>
      </c>
      <c r="D6">
        <v>821.2</v>
      </c>
      <c r="E6">
        <v>656</v>
      </c>
      <c r="F6">
        <v>821.2</v>
      </c>
      <c r="G6">
        <v>656</v>
      </c>
      <c r="H6">
        <v>647.89654399999995</v>
      </c>
      <c r="I6">
        <v>664.96466699999996</v>
      </c>
      <c r="J6">
        <f>(Table1[[#This Row],[SW(SW)]]-Table1[[#This Row],[SW(EFF)]])/Table1[[#This Row],[SW(SW)]]</f>
        <v>0</v>
      </c>
      <c r="K6">
        <f>(Table1[[#This Row],[EFF(EFF)]]-Table1[[#This Row],[EFF(SW)]])/Table1[[#This Row],[EFF(EFF)]]</f>
        <v>0</v>
      </c>
    </row>
    <row r="7" spans="1:11" x14ac:dyDescent="0.25">
      <c r="A7">
        <v>5</v>
      </c>
      <c r="B7">
        <v>20</v>
      </c>
      <c r="C7">
        <v>0.5</v>
      </c>
      <c r="D7">
        <v>862.5</v>
      </c>
      <c r="E7">
        <v>656</v>
      </c>
      <c r="F7">
        <v>862.5</v>
      </c>
      <c r="G7">
        <v>656</v>
      </c>
      <c r="H7">
        <v>650.025308</v>
      </c>
      <c r="I7">
        <v>662.54715699999997</v>
      </c>
      <c r="J7">
        <f>(Table1[[#This Row],[SW(SW)]]-Table1[[#This Row],[SW(EFF)]])/Table1[[#This Row],[SW(SW)]]</f>
        <v>0</v>
      </c>
      <c r="K7">
        <f>(Table1[[#This Row],[EFF(EFF)]]-Table1[[#This Row],[EFF(SW)]])/Table1[[#This Row],[EFF(EFF)]]</f>
        <v>0</v>
      </c>
    </row>
    <row r="8" spans="1:11" x14ac:dyDescent="0.25">
      <c r="A8">
        <v>5</v>
      </c>
      <c r="B8">
        <v>20</v>
      </c>
      <c r="C8">
        <v>0.6</v>
      </c>
      <c r="D8">
        <v>945</v>
      </c>
      <c r="E8">
        <v>681</v>
      </c>
      <c r="F8">
        <v>945</v>
      </c>
      <c r="G8">
        <v>681</v>
      </c>
      <c r="H8">
        <v>662.76727400000004</v>
      </c>
      <c r="I8">
        <v>679.68400599999995</v>
      </c>
      <c r="J8">
        <f>(Table1[[#This Row],[SW(SW)]]-Table1[[#This Row],[SW(EFF)]])/Table1[[#This Row],[SW(SW)]]</f>
        <v>0</v>
      </c>
      <c r="K8">
        <f>(Table1[[#This Row],[EFF(EFF)]]-Table1[[#This Row],[EFF(SW)]])/Table1[[#This Row],[EFF(EFF)]]</f>
        <v>0</v>
      </c>
    </row>
    <row r="9" spans="1:11" x14ac:dyDescent="0.25">
      <c r="A9">
        <v>5</v>
      </c>
      <c r="B9">
        <v>20</v>
      </c>
      <c r="C9">
        <v>0.7</v>
      </c>
      <c r="D9">
        <v>989</v>
      </c>
      <c r="E9">
        <v>681</v>
      </c>
      <c r="F9">
        <v>988.3</v>
      </c>
      <c r="G9">
        <v>681</v>
      </c>
      <c r="H9">
        <v>929.53010800000004</v>
      </c>
      <c r="I9">
        <v>988.68630399999995</v>
      </c>
      <c r="J9">
        <f>(Table1[[#This Row],[SW(SW)]]-Table1[[#This Row],[SW(EFF)]])/Table1[[#This Row],[SW(SW)]]</f>
        <v>7.0778564206273561E-4</v>
      </c>
      <c r="K9">
        <f>(Table1[[#This Row],[EFF(EFF)]]-Table1[[#This Row],[EFF(SW)]])/Table1[[#This Row],[EFF(EFF)]]</f>
        <v>0</v>
      </c>
    </row>
    <row r="10" spans="1:11" x14ac:dyDescent="0.25">
      <c r="A10">
        <v>5</v>
      </c>
      <c r="B10">
        <v>20</v>
      </c>
      <c r="C10">
        <v>0.8</v>
      </c>
      <c r="D10">
        <v>1033</v>
      </c>
      <c r="E10">
        <v>681</v>
      </c>
      <c r="F10">
        <v>1033</v>
      </c>
      <c r="G10">
        <v>681</v>
      </c>
      <c r="H10">
        <v>942.74197400000003</v>
      </c>
      <c r="I10">
        <v>1007.502596</v>
      </c>
      <c r="J10">
        <f>(Table1[[#This Row],[SW(SW)]]-Table1[[#This Row],[SW(EFF)]])/Table1[[#This Row],[SW(SW)]]</f>
        <v>0</v>
      </c>
      <c r="K10">
        <f>(Table1[[#This Row],[EFF(EFF)]]-Table1[[#This Row],[EFF(SW)]])/Table1[[#This Row],[EFF(EFF)]]</f>
        <v>0</v>
      </c>
    </row>
    <row r="11" spans="1:11" x14ac:dyDescent="0.25">
      <c r="A11">
        <v>5</v>
      </c>
      <c r="B11">
        <v>20</v>
      </c>
      <c r="C11">
        <v>0.9</v>
      </c>
      <c r="D11">
        <v>1153.3</v>
      </c>
      <c r="E11">
        <v>706</v>
      </c>
      <c r="F11">
        <v>1152.4000000000001</v>
      </c>
      <c r="G11">
        <v>706</v>
      </c>
      <c r="H11">
        <v>971.467984</v>
      </c>
      <c r="I11">
        <v>1041.0769359999999</v>
      </c>
      <c r="J11">
        <f>(Table1[[#This Row],[SW(SW)]]-Table1[[#This Row],[SW(EFF)]])/Table1[[#This Row],[SW(SW)]]</f>
        <v>7.803693748373048E-4</v>
      </c>
      <c r="K11">
        <f>(Table1[[#This Row],[EFF(EFF)]]-Table1[[#This Row],[EFF(SW)]])/Table1[[#This Row],[EFF(EFF)]]</f>
        <v>0</v>
      </c>
    </row>
    <row r="12" spans="1:11" x14ac:dyDescent="0.25">
      <c r="A12">
        <v>5</v>
      </c>
      <c r="B12">
        <v>20</v>
      </c>
      <c r="C12">
        <v>1</v>
      </c>
      <c r="D12">
        <v>1203</v>
      </c>
      <c r="E12">
        <v>706</v>
      </c>
      <c r="F12">
        <v>1202</v>
      </c>
      <c r="G12">
        <v>706</v>
      </c>
      <c r="H12">
        <v>945.98389499999996</v>
      </c>
      <c r="I12">
        <v>1036.3553429999999</v>
      </c>
      <c r="J12">
        <f>(Table1[[#This Row],[SW(SW)]]-Table1[[#This Row],[SW(EFF)]])/Table1[[#This Row],[SW(SW)]]</f>
        <v>8.3125519534497092E-4</v>
      </c>
      <c r="K12">
        <f>(Table1[[#This Row],[EFF(EFF)]]-Table1[[#This Row],[EFF(SW)]])/Table1[[#This Row],[EFF(EFF)]]</f>
        <v>0</v>
      </c>
    </row>
    <row r="13" spans="1:11" x14ac:dyDescent="0.25">
      <c r="A13">
        <v>5</v>
      </c>
      <c r="B13">
        <v>20</v>
      </c>
      <c r="C13">
        <v>1.1000000000000001</v>
      </c>
      <c r="D13">
        <v>1317.6</v>
      </c>
      <c r="E13">
        <v>706</v>
      </c>
      <c r="F13">
        <v>1266.3</v>
      </c>
      <c r="G13">
        <v>713</v>
      </c>
      <c r="H13">
        <v>950.49132999999995</v>
      </c>
      <c r="I13">
        <v>1052.4765749999999</v>
      </c>
      <c r="J13">
        <f>(Table1[[#This Row],[SW(SW)]]-Table1[[#This Row],[SW(EFF)]])/Table1[[#This Row],[SW(SW)]]</f>
        <v>3.8934426229508164E-2</v>
      </c>
      <c r="K13">
        <f>(Table1[[#This Row],[EFF(EFF)]]-Table1[[#This Row],[EFF(SW)]])/Table1[[#This Row],[EFF(EFF)]]</f>
        <v>9.8176718092566617E-3</v>
      </c>
    </row>
    <row r="14" spans="1:11" x14ac:dyDescent="0.25">
      <c r="A14">
        <v>5</v>
      </c>
      <c r="B14">
        <v>20</v>
      </c>
      <c r="C14">
        <v>1.2</v>
      </c>
      <c r="D14">
        <v>1373.2</v>
      </c>
      <c r="E14">
        <v>706</v>
      </c>
      <c r="F14">
        <v>1315.4</v>
      </c>
      <c r="G14">
        <v>713</v>
      </c>
      <c r="H14">
        <v>962.33378200000004</v>
      </c>
      <c r="I14">
        <v>1080.2944600000001</v>
      </c>
      <c r="J14">
        <f>(Table1[[#This Row],[SW(SW)]]-Table1[[#This Row],[SW(EFF)]])/Table1[[#This Row],[SW(SW)]]</f>
        <v>4.2091465190795187E-2</v>
      </c>
      <c r="K14">
        <f>(Table1[[#This Row],[EFF(EFF)]]-Table1[[#This Row],[EFF(SW)]])/Table1[[#This Row],[EFF(EFF)]]</f>
        <v>9.8176718092566617E-3</v>
      </c>
    </row>
    <row r="15" spans="1:11" x14ac:dyDescent="0.25">
      <c r="A15">
        <v>5</v>
      </c>
      <c r="B15">
        <v>20</v>
      </c>
      <c r="C15">
        <v>1.3</v>
      </c>
      <c r="D15">
        <v>1428.8</v>
      </c>
      <c r="E15">
        <v>706</v>
      </c>
      <c r="F15">
        <v>1366.9</v>
      </c>
      <c r="G15">
        <v>713</v>
      </c>
      <c r="H15">
        <v>988.59743400000002</v>
      </c>
      <c r="I15">
        <v>1108.858487</v>
      </c>
      <c r="J15">
        <f>(Table1[[#This Row],[SW(SW)]]-Table1[[#This Row],[SW(EFF)]])/Table1[[#This Row],[SW(SW)]]</f>
        <v>4.3323068309070456E-2</v>
      </c>
      <c r="K15">
        <f>(Table1[[#This Row],[EFF(EFF)]]-Table1[[#This Row],[EFF(SW)]])/Table1[[#This Row],[EFF(EFF)]]</f>
        <v>9.8176718092566617E-3</v>
      </c>
    </row>
    <row r="16" spans="1:11" x14ac:dyDescent="0.25">
      <c r="A16">
        <v>5</v>
      </c>
      <c r="B16">
        <v>20</v>
      </c>
      <c r="C16">
        <v>1.4</v>
      </c>
      <c r="D16">
        <v>1484.4</v>
      </c>
      <c r="E16">
        <v>706</v>
      </c>
      <c r="F16">
        <v>1417.2</v>
      </c>
      <c r="G16">
        <v>713</v>
      </c>
      <c r="H16">
        <v>1109.5654770000001</v>
      </c>
      <c r="I16">
        <v>1223.652816</v>
      </c>
      <c r="J16">
        <f>(Table1[[#This Row],[SW(SW)]]-Table1[[#This Row],[SW(EFF)]])/Table1[[#This Row],[SW(SW)]]</f>
        <v>4.5270816491511746E-2</v>
      </c>
      <c r="K16">
        <f>(Table1[[#This Row],[EFF(EFF)]]-Table1[[#This Row],[EFF(SW)]])/Table1[[#This Row],[EFF(EFF)]]</f>
        <v>9.8176718092566617E-3</v>
      </c>
    </row>
    <row r="17" spans="1:11" x14ac:dyDescent="0.25">
      <c r="A17">
        <v>5</v>
      </c>
      <c r="B17">
        <v>20</v>
      </c>
      <c r="C17">
        <v>1.5</v>
      </c>
      <c r="D17">
        <v>1540</v>
      </c>
      <c r="E17">
        <v>706</v>
      </c>
      <c r="F17">
        <v>1467.5</v>
      </c>
      <c r="G17">
        <v>713</v>
      </c>
      <c r="H17">
        <v>1104.304768</v>
      </c>
      <c r="I17">
        <v>1251.484637</v>
      </c>
      <c r="J17">
        <f>(Table1[[#This Row],[SW(SW)]]-Table1[[#This Row],[SW(EFF)]])/Table1[[#This Row],[SW(SW)]]</f>
        <v>4.707792207792208E-2</v>
      </c>
      <c r="K17">
        <f>(Table1[[#This Row],[EFF(EFF)]]-Table1[[#This Row],[EFF(SW)]])/Table1[[#This Row],[EFF(EFF)]]</f>
        <v>9.8176718092566617E-3</v>
      </c>
    </row>
    <row r="18" spans="1:11" x14ac:dyDescent="0.25">
      <c r="A18">
        <v>5</v>
      </c>
      <c r="B18">
        <v>20</v>
      </c>
      <c r="C18">
        <v>1.6</v>
      </c>
      <c r="D18">
        <v>1595.6</v>
      </c>
      <c r="E18">
        <v>706</v>
      </c>
      <c r="F18">
        <v>1517.8</v>
      </c>
      <c r="G18">
        <v>713</v>
      </c>
      <c r="H18">
        <v>1272.791804</v>
      </c>
      <c r="I18">
        <v>1452.4515919999999</v>
      </c>
      <c r="J18">
        <f>(Table1[[#This Row],[SW(SW)]]-Table1[[#This Row],[SW(EFF)]])/Table1[[#This Row],[SW(SW)]]</f>
        <v>4.8759087490599123E-2</v>
      </c>
      <c r="K18">
        <f>(Table1[[#This Row],[EFF(EFF)]]-Table1[[#This Row],[EFF(SW)]])/Table1[[#This Row],[EFF(EFF)]]</f>
        <v>9.8176718092566617E-3</v>
      </c>
    </row>
    <row r="19" spans="1:11" x14ac:dyDescent="0.25">
      <c r="A19">
        <v>5</v>
      </c>
      <c r="B19">
        <v>20</v>
      </c>
      <c r="C19">
        <v>1.7</v>
      </c>
      <c r="D19">
        <v>1651.2</v>
      </c>
      <c r="E19">
        <v>672</v>
      </c>
      <c r="F19">
        <v>1566.4</v>
      </c>
      <c r="G19">
        <v>713</v>
      </c>
      <c r="H19">
        <v>1262.057082</v>
      </c>
      <c r="I19">
        <v>1456.971145</v>
      </c>
      <c r="J19">
        <f>(Table1[[#This Row],[SW(SW)]]-Table1[[#This Row],[SW(EFF)]])/Table1[[#This Row],[SW(SW)]]</f>
        <v>5.1356589147286795E-2</v>
      </c>
      <c r="K19">
        <f>(Table1[[#This Row],[EFF(EFF)]]-Table1[[#This Row],[EFF(SW)]])/Table1[[#This Row],[EFF(EFF)]]</f>
        <v>5.7503506311360447E-2</v>
      </c>
    </row>
    <row r="20" spans="1:11" x14ac:dyDescent="0.25">
      <c r="A20">
        <v>5</v>
      </c>
      <c r="B20">
        <v>20</v>
      </c>
      <c r="C20">
        <v>1.8</v>
      </c>
      <c r="D20">
        <v>1708.8</v>
      </c>
      <c r="E20">
        <v>672</v>
      </c>
      <c r="F20">
        <v>1618.4</v>
      </c>
      <c r="G20">
        <v>713</v>
      </c>
      <c r="H20">
        <v>1298.248083</v>
      </c>
      <c r="I20">
        <v>1513.1011370000001</v>
      </c>
      <c r="J20">
        <f>(Table1[[#This Row],[SW(SW)]]-Table1[[#This Row],[SW(EFF)]])/Table1[[#This Row],[SW(SW)]]</f>
        <v>5.2902621722846363E-2</v>
      </c>
      <c r="K20">
        <f>(Table1[[#This Row],[EFF(EFF)]]-Table1[[#This Row],[EFF(SW)]])/Table1[[#This Row],[EFF(EFF)]]</f>
        <v>5.7503506311360447E-2</v>
      </c>
    </row>
    <row r="21" spans="1:11" x14ac:dyDescent="0.25">
      <c r="A21">
        <v>5</v>
      </c>
      <c r="B21">
        <v>20</v>
      </c>
      <c r="C21">
        <v>1.9</v>
      </c>
      <c r="D21">
        <v>1802.6</v>
      </c>
      <c r="E21">
        <v>655</v>
      </c>
      <c r="F21">
        <v>1668.7</v>
      </c>
      <c r="G21">
        <v>713</v>
      </c>
      <c r="H21">
        <v>1290.5804270000001</v>
      </c>
      <c r="I21">
        <v>1520.2791099999999</v>
      </c>
      <c r="J21">
        <f>(Table1[[#This Row],[SW(SW)]]-Table1[[#This Row],[SW(EFF)]])/Table1[[#This Row],[SW(SW)]]</f>
        <v>7.4281593254188316E-2</v>
      </c>
      <c r="K21">
        <f>(Table1[[#This Row],[EFF(EFF)]]-Table1[[#This Row],[EFF(SW)]])/Table1[[#This Row],[EFF(EFF)]]</f>
        <v>8.134642356241234E-2</v>
      </c>
    </row>
    <row r="22" spans="1:11" x14ac:dyDescent="0.25">
      <c r="A22">
        <v>5</v>
      </c>
      <c r="B22">
        <v>20</v>
      </c>
      <c r="C22">
        <v>2</v>
      </c>
      <c r="D22">
        <v>1863</v>
      </c>
      <c r="E22">
        <v>655</v>
      </c>
      <c r="F22">
        <v>1719</v>
      </c>
      <c r="G22">
        <v>713</v>
      </c>
      <c r="H22">
        <v>1293.760045</v>
      </c>
      <c r="I22">
        <v>1530.91065</v>
      </c>
      <c r="J22">
        <f>(Table1[[#This Row],[SW(SW)]]-Table1[[#This Row],[SW(EFF)]])/Table1[[#This Row],[SW(SW)]]</f>
        <v>7.7294685990338161E-2</v>
      </c>
      <c r="K22">
        <f>(Table1[[#This Row],[EFF(EFF)]]-Table1[[#This Row],[EFF(SW)]])/Table1[[#This Row],[EFF(EFF)]]</f>
        <v>8.134642356241234E-2</v>
      </c>
    </row>
    <row r="23" spans="1:11" x14ac:dyDescent="0.25">
      <c r="A23">
        <v>5</v>
      </c>
      <c r="B23">
        <v>20</v>
      </c>
      <c r="C23">
        <v>2.1</v>
      </c>
      <c r="D23">
        <v>1969.6</v>
      </c>
      <c r="E23">
        <v>655</v>
      </c>
      <c r="F23">
        <v>1769.3</v>
      </c>
      <c r="G23">
        <v>713</v>
      </c>
      <c r="H23">
        <v>1343.735377</v>
      </c>
      <c r="I23">
        <v>1591.902801</v>
      </c>
      <c r="J23">
        <f>(Table1[[#This Row],[SW(SW)]]-Table1[[#This Row],[SW(EFF)]])/Table1[[#This Row],[SW(SW)]]</f>
        <v>0.10169577579203898</v>
      </c>
      <c r="K23">
        <f>(Table1[[#This Row],[EFF(EFF)]]-Table1[[#This Row],[EFF(SW)]])/Table1[[#This Row],[EFF(EFF)]]</f>
        <v>8.134642356241234E-2</v>
      </c>
    </row>
    <row r="24" spans="1:11" x14ac:dyDescent="0.25">
      <c r="A24">
        <v>5</v>
      </c>
      <c r="B24">
        <v>20</v>
      </c>
      <c r="C24">
        <v>2.2000000000000002</v>
      </c>
      <c r="D24">
        <v>2032.2</v>
      </c>
      <c r="E24">
        <v>655</v>
      </c>
      <c r="F24">
        <v>1819.6</v>
      </c>
      <c r="G24">
        <v>713</v>
      </c>
      <c r="H24">
        <v>1640.2633510000001</v>
      </c>
      <c r="I24">
        <v>2008.417179</v>
      </c>
      <c r="J24">
        <f>(Table1[[#This Row],[SW(SW)]]-Table1[[#This Row],[SW(EFF)]])/Table1[[#This Row],[SW(SW)]]</f>
        <v>0.1046156874323394</v>
      </c>
      <c r="K24">
        <f>(Table1[[#This Row],[EFF(EFF)]]-Table1[[#This Row],[EFF(SW)]])/Table1[[#This Row],[EFF(EFF)]]</f>
        <v>8.134642356241234E-2</v>
      </c>
    </row>
    <row r="25" spans="1:11" x14ac:dyDescent="0.25">
      <c r="A25">
        <v>5</v>
      </c>
      <c r="B25">
        <v>20</v>
      </c>
      <c r="C25">
        <v>2.2999999999999998</v>
      </c>
      <c r="D25">
        <v>2094.8000000000002</v>
      </c>
      <c r="E25">
        <v>655</v>
      </c>
      <c r="F25">
        <v>1869.9</v>
      </c>
      <c r="G25">
        <v>713</v>
      </c>
      <c r="H25">
        <v>1657.460069</v>
      </c>
      <c r="I25">
        <v>2051.7984099999999</v>
      </c>
      <c r="J25">
        <f>(Table1[[#This Row],[SW(SW)]]-Table1[[#This Row],[SW(EFF)]])/Table1[[#This Row],[SW(SW)]]</f>
        <v>0.10736108459041439</v>
      </c>
      <c r="K25">
        <f>(Table1[[#This Row],[EFF(EFF)]]-Table1[[#This Row],[EFF(SW)]])/Table1[[#This Row],[EFF(EFF)]]</f>
        <v>8.134642356241234E-2</v>
      </c>
    </row>
    <row r="26" spans="1:11" x14ac:dyDescent="0.25">
      <c r="A26">
        <v>5</v>
      </c>
      <c r="B26">
        <v>20</v>
      </c>
      <c r="C26">
        <v>2.4</v>
      </c>
      <c r="D26">
        <v>2157.4</v>
      </c>
      <c r="E26">
        <v>655</v>
      </c>
      <c r="F26">
        <v>1917.8</v>
      </c>
      <c r="G26">
        <v>713</v>
      </c>
      <c r="H26">
        <v>1643.3242270000001</v>
      </c>
      <c r="I26">
        <v>2050.6607309999999</v>
      </c>
      <c r="J26">
        <f>(Table1[[#This Row],[SW(SW)]]-Table1[[#This Row],[SW(EFF)]])/Table1[[#This Row],[SW(SW)]]</f>
        <v>0.11105960878835641</v>
      </c>
      <c r="K26">
        <f>(Table1[[#This Row],[EFF(EFF)]]-Table1[[#This Row],[EFF(SW)]])/Table1[[#This Row],[EFF(EFF)]]</f>
        <v>8.134642356241234E-2</v>
      </c>
    </row>
    <row r="27" spans="1:11" x14ac:dyDescent="0.25">
      <c r="A27">
        <v>5</v>
      </c>
      <c r="B27">
        <v>20</v>
      </c>
      <c r="C27">
        <v>2.5</v>
      </c>
      <c r="D27">
        <v>2283</v>
      </c>
      <c r="E27">
        <v>673</v>
      </c>
      <c r="F27">
        <v>1968</v>
      </c>
      <c r="G27">
        <v>713</v>
      </c>
      <c r="H27">
        <v>1718.508896</v>
      </c>
      <c r="I27">
        <v>2164.1072600000002</v>
      </c>
      <c r="J27">
        <f>(Table1[[#This Row],[SW(SW)]]-Table1[[#This Row],[SW(EFF)]])/Table1[[#This Row],[SW(SW)]]</f>
        <v>0.13797634691195795</v>
      </c>
      <c r="K27">
        <f>(Table1[[#This Row],[EFF(EFF)]]-Table1[[#This Row],[EFF(SW)]])/Table1[[#This Row],[EFF(EFF)]]</f>
        <v>5.6100981767180924E-2</v>
      </c>
    </row>
    <row r="28" spans="1:11" x14ac:dyDescent="0.25">
      <c r="A28">
        <v>5</v>
      </c>
      <c r="B28">
        <v>20</v>
      </c>
      <c r="C28">
        <v>2.6</v>
      </c>
      <c r="D28">
        <v>2347.4</v>
      </c>
      <c r="E28">
        <v>673</v>
      </c>
      <c r="F28">
        <v>2018.2</v>
      </c>
      <c r="G28">
        <v>713</v>
      </c>
      <c r="H28">
        <v>1710.769006</v>
      </c>
      <c r="I28">
        <v>2166.6447440000002</v>
      </c>
      <c r="J28">
        <f>(Table1[[#This Row],[SW(SW)]]-Table1[[#This Row],[SW(EFF)]])/Table1[[#This Row],[SW(SW)]]</f>
        <v>0.14024026582602028</v>
      </c>
      <c r="K28">
        <f>(Table1[[#This Row],[EFF(EFF)]]-Table1[[#This Row],[EFF(SW)]])/Table1[[#This Row],[EFF(EFF)]]</f>
        <v>5.6100981767180924E-2</v>
      </c>
    </row>
    <row r="29" spans="1:11" x14ac:dyDescent="0.25">
      <c r="A29">
        <v>5</v>
      </c>
      <c r="B29">
        <v>20</v>
      </c>
      <c r="C29">
        <v>2.7</v>
      </c>
      <c r="D29">
        <v>2411.8000000000002</v>
      </c>
      <c r="E29">
        <v>673</v>
      </c>
      <c r="F29">
        <v>2068.4</v>
      </c>
      <c r="G29">
        <v>713</v>
      </c>
      <c r="H29">
        <v>1741.7673990000001</v>
      </c>
      <c r="I29">
        <v>2205.1524989999998</v>
      </c>
      <c r="J29">
        <f>(Table1[[#This Row],[SW(SW)]]-Table1[[#This Row],[SW(EFF)]])/Table1[[#This Row],[SW(SW)]]</f>
        <v>0.14238328219587032</v>
      </c>
      <c r="K29">
        <f>(Table1[[#This Row],[EFF(EFF)]]-Table1[[#This Row],[EFF(SW)]])/Table1[[#This Row],[EFF(EFF)]]</f>
        <v>5.6100981767180924E-2</v>
      </c>
    </row>
    <row r="30" spans="1:11" x14ac:dyDescent="0.25">
      <c r="A30">
        <v>5</v>
      </c>
      <c r="B30">
        <v>20</v>
      </c>
      <c r="C30">
        <v>2.8</v>
      </c>
      <c r="D30">
        <v>2476.1999999999998</v>
      </c>
      <c r="E30">
        <v>673</v>
      </c>
      <c r="F30">
        <v>2118.6</v>
      </c>
      <c r="G30">
        <v>713</v>
      </c>
      <c r="H30">
        <v>1731.1268150000001</v>
      </c>
      <c r="I30">
        <v>2200.319653</v>
      </c>
      <c r="J30">
        <f>(Table1[[#This Row],[SW(SW)]]-Table1[[#This Row],[SW(EFF)]])/Table1[[#This Row],[SW(SW)]]</f>
        <v>0.14441482917373391</v>
      </c>
      <c r="K30">
        <f>(Table1[[#This Row],[EFF(EFF)]]-Table1[[#This Row],[EFF(SW)]])/Table1[[#This Row],[EFF(EFF)]]</f>
        <v>5.6100981767180924E-2</v>
      </c>
    </row>
    <row r="31" spans="1:11" x14ac:dyDescent="0.25">
      <c r="A31">
        <v>5</v>
      </c>
      <c r="B31">
        <v>20</v>
      </c>
      <c r="C31">
        <v>2.9</v>
      </c>
      <c r="D31">
        <v>2564.6</v>
      </c>
      <c r="E31">
        <v>697</v>
      </c>
      <c r="F31">
        <v>2168.8000000000002</v>
      </c>
      <c r="G31">
        <v>713</v>
      </c>
      <c r="H31">
        <v>1935.780591</v>
      </c>
      <c r="I31">
        <v>2424.4797549999998</v>
      </c>
      <c r="J31">
        <f>(Table1[[#This Row],[SW(SW)]]-Table1[[#This Row],[SW(EFF)]])/Table1[[#This Row],[SW(SW)]]</f>
        <v>0.1543320595804413</v>
      </c>
      <c r="K31">
        <f>(Table1[[#This Row],[EFF(EFF)]]-Table1[[#This Row],[EFF(SW)]])/Table1[[#This Row],[EFF(EFF)]]</f>
        <v>2.244039270687237E-2</v>
      </c>
    </row>
    <row r="32" spans="1:11" x14ac:dyDescent="0.25">
      <c r="A32">
        <v>5</v>
      </c>
      <c r="B32">
        <v>20</v>
      </c>
      <c r="C32">
        <v>3</v>
      </c>
      <c r="D32">
        <v>2629</v>
      </c>
      <c r="E32">
        <v>697</v>
      </c>
      <c r="F32">
        <v>2219</v>
      </c>
      <c r="G32">
        <v>713</v>
      </c>
      <c r="H32">
        <v>1929.207592</v>
      </c>
      <c r="I32">
        <v>2526.6990040000001</v>
      </c>
      <c r="J32">
        <f>(Table1[[#This Row],[SW(SW)]]-Table1[[#This Row],[SW(EFF)]])/Table1[[#This Row],[SW(SW)]]</f>
        <v>0.15595283377710156</v>
      </c>
      <c r="K32">
        <f>(Table1[[#This Row],[EFF(EFF)]]-Table1[[#This Row],[EFF(SW)]])/Table1[[#This Row],[EFF(EFF)]]</f>
        <v>2.244039270687237E-2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L2" sqref="L2"/>
    </sheetView>
  </sheetViews>
  <sheetFormatPr defaultRowHeight="15" x14ac:dyDescent="0.25"/>
  <cols>
    <col min="1" max="9" width="11" customWidth="1"/>
    <col min="11" max="11" width="9.5703125" customWidth="1"/>
    <col min="12" max="12" width="11.7109375" customWidth="1"/>
    <col min="14" max="14" width="14.140625" customWidth="1"/>
    <col min="15" max="15" width="14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8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>
        <v>3</v>
      </c>
      <c r="C2">
        <v>1.2</v>
      </c>
      <c r="D2">
        <v>194.4</v>
      </c>
      <c r="E2">
        <v>102</v>
      </c>
      <c r="F2">
        <v>194.4</v>
      </c>
      <c r="G2">
        <v>102</v>
      </c>
      <c r="H2">
        <v>1.4316260000000001</v>
      </c>
      <c r="I2">
        <v>1.4015850000000001</v>
      </c>
      <c r="K2">
        <v>1</v>
      </c>
      <c r="L2">
        <f t="shared" ref="L2:L13" si="0">SUMIF($A:$A,$K2,H:H)/COUNTIF($A:$A,$K2)</f>
        <v>0.976773</v>
      </c>
      <c r="M2">
        <f t="shared" ref="M2:M13" si="1">SUMIF($A:$A,$K2,I:I)/COUNTIF($A:$A,$K2)</f>
        <v>0.97801233333333348</v>
      </c>
      <c r="N2">
        <f>LOG(Table3[[#This Row],[time(EFF)]])</f>
        <v>-1.0206353683438587E-2</v>
      </c>
      <c r="O2">
        <f>LOG(Table3[[#This Row],[TIME(SW)]])</f>
        <v>-9.655668458986532E-3</v>
      </c>
    </row>
    <row r="3" spans="1:15" x14ac:dyDescent="0.25">
      <c r="A3">
        <v>1</v>
      </c>
      <c r="B3">
        <v>3</v>
      </c>
      <c r="C3">
        <v>1.2</v>
      </c>
      <c r="D3">
        <v>243.8</v>
      </c>
      <c r="E3">
        <v>161</v>
      </c>
      <c r="F3">
        <v>228.2</v>
      </c>
      <c r="G3">
        <v>161</v>
      </c>
      <c r="H3">
        <v>1.158355</v>
      </c>
      <c r="I3">
        <v>1.1812</v>
      </c>
      <c r="K3">
        <v>2</v>
      </c>
      <c r="L3">
        <f t="shared" si="0"/>
        <v>1.3655869999999999</v>
      </c>
      <c r="M3">
        <f t="shared" si="1"/>
        <v>1.3263770000000001</v>
      </c>
      <c r="N3">
        <f>LOG(Table3[[#This Row],[time(EFF)]])</f>
        <v>0.13531937376635936</v>
      </c>
      <c r="O3">
        <f>LOG(Table3[[#This Row],[TIME(SW)]])</f>
        <v>0.12266698240124642</v>
      </c>
    </row>
    <row r="4" spans="1:15" x14ac:dyDescent="0.25">
      <c r="A4">
        <v>1</v>
      </c>
      <c r="B4">
        <v>3</v>
      </c>
      <c r="C4">
        <v>1.2</v>
      </c>
      <c r="D4">
        <v>39</v>
      </c>
      <c r="E4">
        <v>39</v>
      </c>
      <c r="F4">
        <v>39</v>
      </c>
      <c r="G4">
        <v>39</v>
      </c>
      <c r="H4">
        <v>0.34033799999999997</v>
      </c>
      <c r="I4">
        <v>0.35125200000000001</v>
      </c>
      <c r="K4">
        <v>3</v>
      </c>
      <c r="L4">
        <f t="shared" si="0"/>
        <v>11.832659333333334</v>
      </c>
      <c r="M4">
        <f t="shared" si="1"/>
        <v>11.949130666666667</v>
      </c>
      <c r="N4">
        <f>LOG(Table3[[#This Row],[time(EFF)]])</f>
        <v>1.0730823611959417</v>
      </c>
      <c r="O4">
        <f>LOG(Table3[[#This Row],[TIME(SW)]])</f>
        <v>1.0773363102713476</v>
      </c>
    </row>
    <row r="5" spans="1:15" x14ac:dyDescent="0.25">
      <c r="A5">
        <v>2</v>
      </c>
      <c r="B5">
        <v>6</v>
      </c>
      <c r="C5">
        <v>1.2</v>
      </c>
      <c r="D5">
        <v>675.6</v>
      </c>
      <c r="E5">
        <v>366</v>
      </c>
      <c r="F5">
        <v>675.6</v>
      </c>
      <c r="G5">
        <v>366</v>
      </c>
      <c r="H5">
        <v>1.9972080000000001</v>
      </c>
      <c r="I5">
        <v>2.04379</v>
      </c>
      <c r="K5">
        <v>4</v>
      </c>
      <c r="L5">
        <f t="shared" si="0"/>
        <v>31.61697666666667</v>
      </c>
      <c r="M5">
        <f t="shared" si="1"/>
        <v>33.572122666666665</v>
      </c>
      <c r="N5">
        <f>LOG(Table3[[#This Row],[time(EFF)]])</f>
        <v>1.4999203387220785</v>
      </c>
      <c r="O5">
        <f>LOG(Table3[[#This Row],[TIME(SW)]])</f>
        <v>1.5259788012800741</v>
      </c>
    </row>
    <row r="6" spans="1:15" x14ac:dyDescent="0.25">
      <c r="A6">
        <v>2</v>
      </c>
      <c r="B6">
        <v>6</v>
      </c>
      <c r="C6">
        <v>1.2</v>
      </c>
      <c r="D6">
        <v>335.8</v>
      </c>
      <c r="E6">
        <v>151</v>
      </c>
      <c r="F6">
        <v>248.6</v>
      </c>
      <c r="G6">
        <v>161</v>
      </c>
      <c r="H6">
        <v>0.84260000000000002</v>
      </c>
      <c r="I6">
        <v>0.77563400000000005</v>
      </c>
      <c r="K6">
        <v>5</v>
      </c>
      <c r="L6">
        <f t="shared" si="0"/>
        <v>256.06840599999998</v>
      </c>
      <c r="M6">
        <f t="shared" si="1"/>
        <v>271.630447</v>
      </c>
      <c r="N6">
        <f>LOG(Table3[[#This Row],[time(EFF)]])</f>
        <v>2.4083559980455926</v>
      </c>
      <c r="O6">
        <f>LOG(Table3[[#This Row],[TIME(SW)]])</f>
        <v>2.4339784483145879</v>
      </c>
    </row>
    <row r="7" spans="1:15" x14ac:dyDescent="0.25">
      <c r="A7">
        <v>2</v>
      </c>
      <c r="B7">
        <v>6</v>
      </c>
      <c r="C7">
        <v>1.2</v>
      </c>
      <c r="D7">
        <v>386</v>
      </c>
      <c r="E7">
        <v>188</v>
      </c>
      <c r="F7">
        <v>325</v>
      </c>
      <c r="G7">
        <v>247</v>
      </c>
      <c r="H7">
        <v>1.256953</v>
      </c>
      <c r="I7">
        <v>1.159707</v>
      </c>
      <c r="K7">
        <v>6</v>
      </c>
      <c r="L7">
        <f t="shared" si="0"/>
        <v>158.40852066666665</v>
      </c>
      <c r="M7">
        <f t="shared" si="1"/>
        <v>166.42559466666668</v>
      </c>
      <c r="N7">
        <f>LOG(Table3[[#This Row],[time(EFF)]])</f>
        <v>2.1997785382319521</v>
      </c>
      <c r="O7">
        <f>LOG(Table3[[#This Row],[TIME(SW)]])</f>
        <v>2.2212201174337762</v>
      </c>
    </row>
    <row r="8" spans="1:15" x14ac:dyDescent="0.25">
      <c r="A8">
        <v>3</v>
      </c>
      <c r="B8">
        <v>9</v>
      </c>
      <c r="C8">
        <v>1.2</v>
      </c>
      <c r="D8">
        <v>748</v>
      </c>
      <c r="E8">
        <v>262</v>
      </c>
      <c r="F8">
        <v>600.20000000000005</v>
      </c>
      <c r="G8">
        <v>287</v>
      </c>
      <c r="H8">
        <v>3.2834129999999999</v>
      </c>
      <c r="I8">
        <v>3.4842149999999998</v>
      </c>
      <c r="K8">
        <v>7</v>
      </c>
      <c r="L8">
        <f t="shared" si="0"/>
        <v>292.66447599999998</v>
      </c>
      <c r="M8">
        <f t="shared" si="1"/>
        <v>307.67432833333334</v>
      </c>
      <c r="N8">
        <f>LOG(Table3[[#This Row],[time(EFF)]])</f>
        <v>2.4663700103959876</v>
      </c>
      <c r="O8">
        <f>LOG(Table3[[#This Row],[TIME(SW)]])</f>
        <v>2.4880912611863981</v>
      </c>
    </row>
    <row r="9" spans="1:15" x14ac:dyDescent="0.25">
      <c r="A9">
        <v>3</v>
      </c>
      <c r="B9">
        <v>9</v>
      </c>
      <c r="C9">
        <v>1.2</v>
      </c>
      <c r="D9">
        <v>962</v>
      </c>
      <c r="E9">
        <v>512</v>
      </c>
      <c r="F9">
        <v>940.4</v>
      </c>
      <c r="G9">
        <v>512</v>
      </c>
      <c r="H9">
        <v>28.511614000000002</v>
      </c>
      <c r="I9">
        <v>28.712766999999999</v>
      </c>
      <c r="K9">
        <v>8</v>
      </c>
      <c r="L9">
        <f t="shared" si="0"/>
        <v>459.01053866666666</v>
      </c>
      <c r="M9">
        <f t="shared" si="1"/>
        <v>477.62318366666665</v>
      </c>
      <c r="N9">
        <f>LOG(Table3[[#This Row],[time(EFF)]])</f>
        <v>2.6618226568493264</v>
      </c>
      <c r="O9">
        <f>LOG(Table3[[#This Row],[TIME(SW)]])</f>
        <v>2.6790853991391894</v>
      </c>
    </row>
    <row r="10" spans="1:15" x14ac:dyDescent="0.25">
      <c r="A10">
        <v>3</v>
      </c>
      <c r="B10">
        <v>9</v>
      </c>
      <c r="C10">
        <v>1.2</v>
      </c>
      <c r="D10">
        <v>871.2</v>
      </c>
      <c r="E10">
        <v>468</v>
      </c>
      <c r="F10">
        <v>792.2</v>
      </c>
      <c r="G10">
        <v>479</v>
      </c>
      <c r="H10">
        <v>3.7029510000000001</v>
      </c>
      <c r="I10">
        <v>3.6504099999999999</v>
      </c>
      <c r="K10">
        <v>9</v>
      </c>
      <c r="L10">
        <f t="shared" si="0"/>
        <v>2831.1308059999997</v>
      </c>
      <c r="M10">
        <f t="shared" si="1"/>
        <v>3088.358037</v>
      </c>
      <c r="N10">
        <f>LOG(Table3[[#This Row],[time(EFF)]])</f>
        <v>3.4519599354236088</v>
      </c>
      <c r="O10">
        <f>LOG(Table3[[#This Row],[TIME(SW)]])</f>
        <v>3.4897276428553425</v>
      </c>
    </row>
    <row r="11" spans="1:15" x14ac:dyDescent="0.25">
      <c r="A11">
        <v>4</v>
      </c>
      <c r="B11">
        <v>12</v>
      </c>
      <c r="C11">
        <v>1.2</v>
      </c>
      <c r="D11">
        <v>765.8</v>
      </c>
      <c r="E11">
        <v>347</v>
      </c>
      <c r="F11">
        <v>726</v>
      </c>
      <c r="G11">
        <v>348</v>
      </c>
      <c r="H11">
        <v>18.555396999999999</v>
      </c>
      <c r="I11">
        <v>19.376549000000001</v>
      </c>
      <c r="K11">
        <v>10</v>
      </c>
      <c r="L11">
        <f t="shared" si="0"/>
        <v>5380.3884796666662</v>
      </c>
      <c r="M11">
        <f t="shared" si="1"/>
        <v>5983.5641246666664</v>
      </c>
      <c r="N11">
        <f>LOG(Table3[[#This Row],[time(EFF)]])</f>
        <v>3.7308136341207714</v>
      </c>
      <c r="O11">
        <f>LOG(Table3[[#This Row],[TIME(SW)]])</f>
        <v>3.776959949638047</v>
      </c>
    </row>
    <row r="12" spans="1:15" x14ac:dyDescent="0.25">
      <c r="A12">
        <v>4</v>
      </c>
      <c r="B12">
        <v>12</v>
      </c>
      <c r="C12">
        <v>1.2</v>
      </c>
      <c r="D12">
        <v>995.8</v>
      </c>
      <c r="E12">
        <v>517</v>
      </c>
      <c r="F12">
        <v>962.4</v>
      </c>
      <c r="G12">
        <v>528</v>
      </c>
      <c r="H12">
        <v>17.859081</v>
      </c>
      <c r="I12">
        <v>18.862186000000001</v>
      </c>
      <c r="K12">
        <v>11</v>
      </c>
      <c r="L12">
        <f t="shared" si="0"/>
        <v>13053.046813666668</v>
      </c>
      <c r="M12">
        <f t="shared" si="1"/>
        <v>14627.780741</v>
      </c>
      <c r="N12">
        <f>LOG(Table3[[#This Row],[time(EFF)]])</f>
        <v>4.115711895576208</v>
      </c>
      <c r="O12">
        <f>LOG(Table3[[#This Row],[TIME(SW)]])</f>
        <v>4.165178441979962</v>
      </c>
    </row>
    <row r="13" spans="1:15" x14ac:dyDescent="0.25">
      <c r="A13">
        <v>4</v>
      </c>
      <c r="B13">
        <v>12</v>
      </c>
      <c r="C13">
        <v>1.2</v>
      </c>
      <c r="D13">
        <v>1038.4000000000001</v>
      </c>
      <c r="E13">
        <v>544</v>
      </c>
      <c r="F13">
        <v>1028.4000000000001</v>
      </c>
      <c r="G13">
        <v>576</v>
      </c>
      <c r="H13">
        <v>58.436452000000003</v>
      </c>
      <c r="I13">
        <v>62.477632999999997</v>
      </c>
      <c r="K13">
        <v>12</v>
      </c>
      <c r="L13">
        <f t="shared" si="0"/>
        <v>8501.8889253333327</v>
      </c>
      <c r="M13">
        <f t="shared" si="1"/>
        <v>9666.8381796666672</v>
      </c>
      <c r="N13">
        <f>LOG(Table3[[#This Row],[time(EFF)]])</f>
        <v>3.9295154267390875</v>
      </c>
      <c r="O13">
        <f>LOG(Table3[[#This Row],[TIME(SW)]])</f>
        <v>3.9852844486781227</v>
      </c>
    </row>
    <row r="14" spans="1:15" x14ac:dyDescent="0.25">
      <c r="A14">
        <v>5</v>
      </c>
      <c r="B14">
        <v>15</v>
      </c>
      <c r="C14">
        <v>1.2</v>
      </c>
      <c r="D14">
        <v>1542.4</v>
      </c>
      <c r="E14">
        <v>904</v>
      </c>
      <c r="F14">
        <v>1491.6</v>
      </c>
      <c r="G14">
        <v>912</v>
      </c>
      <c r="H14">
        <v>98.390449000000004</v>
      </c>
      <c r="I14">
        <v>103.68805500000001</v>
      </c>
    </row>
    <row r="15" spans="1:15" x14ac:dyDescent="0.25">
      <c r="A15">
        <v>5</v>
      </c>
      <c r="B15">
        <v>15</v>
      </c>
      <c r="C15">
        <v>1.2</v>
      </c>
      <c r="D15">
        <v>864.4</v>
      </c>
      <c r="E15">
        <v>508</v>
      </c>
      <c r="F15">
        <v>864.4</v>
      </c>
      <c r="G15">
        <v>508</v>
      </c>
      <c r="H15">
        <v>94.904859999999999</v>
      </c>
      <c r="I15">
        <v>103.404027</v>
      </c>
    </row>
    <row r="16" spans="1:15" x14ac:dyDescent="0.25">
      <c r="A16">
        <v>5</v>
      </c>
      <c r="B16">
        <v>15</v>
      </c>
      <c r="C16">
        <v>1.2</v>
      </c>
      <c r="D16">
        <v>1699</v>
      </c>
      <c r="E16">
        <v>763</v>
      </c>
      <c r="F16">
        <v>1680.6</v>
      </c>
      <c r="G16">
        <v>777</v>
      </c>
      <c r="H16">
        <v>574.90990899999997</v>
      </c>
      <c r="I16">
        <v>607.79925900000001</v>
      </c>
    </row>
    <row r="17" spans="1:9" x14ac:dyDescent="0.25">
      <c r="A17">
        <v>6</v>
      </c>
      <c r="B17">
        <v>18</v>
      </c>
      <c r="C17">
        <v>1.2</v>
      </c>
      <c r="D17">
        <v>1316.4</v>
      </c>
      <c r="E17">
        <v>600</v>
      </c>
      <c r="F17">
        <v>1224.5999999999999</v>
      </c>
      <c r="G17">
        <v>603</v>
      </c>
      <c r="H17">
        <v>32.401572999999999</v>
      </c>
      <c r="I17">
        <v>32.267180000000003</v>
      </c>
    </row>
    <row r="18" spans="1:9" x14ac:dyDescent="0.25">
      <c r="A18">
        <v>6</v>
      </c>
      <c r="B18">
        <v>18</v>
      </c>
      <c r="C18">
        <v>1.2</v>
      </c>
      <c r="D18">
        <v>1332.6</v>
      </c>
      <c r="E18">
        <v>669</v>
      </c>
      <c r="F18">
        <v>1304.8</v>
      </c>
      <c r="G18">
        <v>694</v>
      </c>
      <c r="H18">
        <v>152.93756500000001</v>
      </c>
      <c r="I18">
        <v>158.96035800000001</v>
      </c>
    </row>
    <row r="19" spans="1:9" x14ac:dyDescent="0.25">
      <c r="A19">
        <v>6</v>
      </c>
      <c r="B19">
        <v>18</v>
      </c>
      <c r="C19">
        <v>1.2</v>
      </c>
      <c r="D19">
        <v>1501.4</v>
      </c>
      <c r="E19">
        <v>803</v>
      </c>
      <c r="F19">
        <v>1491.6</v>
      </c>
      <c r="G19">
        <v>816</v>
      </c>
      <c r="H19">
        <v>289.88642399999998</v>
      </c>
      <c r="I19">
        <v>308.04924599999998</v>
      </c>
    </row>
    <row r="20" spans="1:9" x14ac:dyDescent="0.25">
      <c r="A20">
        <v>7</v>
      </c>
      <c r="B20">
        <v>21</v>
      </c>
      <c r="C20">
        <v>1.2</v>
      </c>
      <c r="D20">
        <v>1756.6</v>
      </c>
      <c r="E20">
        <v>979</v>
      </c>
      <c r="F20">
        <v>1724.2</v>
      </c>
      <c r="G20">
        <v>979</v>
      </c>
      <c r="H20">
        <v>228.27207300000001</v>
      </c>
      <c r="I20">
        <v>233.61519999999999</v>
      </c>
    </row>
    <row r="21" spans="1:9" x14ac:dyDescent="0.25">
      <c r="A21">
        <v>7</v>
      </c>
      <c r="B21">
        <v>21</v>
      </c>
      <c r="C21">
        <v>1.2</v>
      </c>
      <c r="D21">
        <v>1746.2</v>
      </c>
      <c r="E21">
        <v>911</v>
      </c>
      <c r="F21">
        <v>1703.6</v>
      </c>
      <c r="G21">
        <v>968</v>
      </c>
      <c r="H21">
        <v>406.18231300000002</v>
      </c>
      <c r="I21">
        <v>411.70979599999998</v>
      </c>
    </row>
    <row r="22" spans="1:9" x14ac:dyDescent="0.25">
      <c r="A22">
        <v>7</v>
      </c>
      <c r="B22">
        <v>21</v>
      </c>
      <c r="C22">
        <v>1.2</v>
      </c>
      <c r="D22">
        <v>1701.4</v>
      </c>
      <c r="E22">
        <v>877</v>
      </c>
      <c r="F22">
        <v>1643.6</v>
      </c>
      <c r="G22">
        <v>896</v>
      </c>
      <c r="H22">
        <v>243.53904199999999</v>
      </c>
      <c r="I22">
        <v>277.69798900000001</v>
      </c>
    </row>
    <row r="23" spans="1:9" x14ac:dyDescent="0.25">
      <c r="A23">
        <v>8</v>
      </c>
      <c r="B23">
        <v>24</v>
      </c>
      <c r="C23">
        <v>1.2</v>
      </c>
      <c r="D23">
        <v>1783</v>
      </c>
      <c r="E23">
        <v>751</v>
      </c>
      <c r="F23">
        <v>1701.8</v>
      </c>
      <c r="G23">
        <v>761</v>
      </c>
      <c r="H23">
        <v>197.855163</v>
      </c>
      <c r="I23">
        <v>210.48013399999999</v>
      </c>
    </row>
    <row r="24" spans="1:9" x14ac:dyDescent="0.25">
      <c r="A24">
        <v>8</v>
      </c>
      <c r="B24">
        <v>24</v>
      </c>
      <c r="C24">
        <v>1.2</v>
      </c>
      <c r="D24">
        <v>1633.6</v>
      </c>
      <c r="E24">
        <v>826</v>
      </c>
      <c r="F24">
        <v>1570</v>
      </c>
      <c r="G24">
        <v>874</v>
      </c>
      <c r="H24">
        <v>325.840215</v>
      </c>
      <c r="I24">
        <v>338.60396900000001</v>
      </c>
    </row>
    <row r="25" spans="1:9" x14ac:dyDescent="0.25">
      <c r="A25">
        <v>8</v>
      </c>
      <c r="B25">
        <v>24</v>
      </c>
      <c r="C25">
        <v>1.2</v>
      </c>
      <c r="D25">
        <v>1962.6</v>
      </c>
      <c r="E25">
        <v>927</v>
      </c>
      <c r="F25">
        <v>1857.4</v>
      </c>
      <c r="G25">
        <v>1021</v>
      </c>
      <c r="H25">
        <v>853.33623799999998</v>
      </c>
      <c r="I25">
        <v>883.78544799999997</v>
      </c>
    </row>
    <row r="26" spans="1:9" x14ac:dyDescent="0.25">
      <c r="A26">
        <v>9</v>
      </c>
      <c r="B26">
        <v>27</v>
      </c>
      <c r="C26">
        <v>1.2</v>
      </c>
      <c r="D26">
        <v>2156.1999999999998</v>
      </c>
      <c r="E26">
        <v>1075</v>
      </c>
      <c r="F26">
        <v>2041.8</v>
      </c>
      <c r="G26">
        <v>1101</v>
      </c>
      <c r="H26">
        <v>1695.0723250000001</v>
      </c>
      <c r="I26">
        <v>1828.0015430000001</v>
      </c>
    </row>
    <row r="27" spans="1:9" x14ac:dyDescent="0.25">
      <c r="A27">
        <v>9</v>
      </c>
      <c r="B27">
        <v>27</v>
      </c>
      <c r="C27">
        <v>1.2</v>
      </c>
      <c r="D27">
        <v>2782</v>
      </c>
      <c r="E27">
        <v>1402</v>
      </c>
      <c r="F27">
        <v>2753.8</v>
      </c>
      <c r="G27">
        <v>1417</v>
      </c>
      <c r="H27">
        <v>3137.156786</v>
      </c>
      <c r="I27">
        <v>3575.2004889999998</v>
      </c>
    </row>
    <row r="28" spans="1:9" x14ac:dyDescent="0.25">
      <c r="A28">
        <v>9</v>
      </c>
      <c r="B28">
        <v>27</v>
      </c>
      <c r="C28">
        <v>1.2</v>
      </c>
      <c r="D28">
        <v>2494.1999999999998</v>
      </c>
      <c r="E28">
        <v>1245</v>
      </c>
      <c r="F28">
        <v>2403</v>
      </c>
      <c r="G28">
        <v>1251</v>
      </c>
      <c r="H28">
        <v>3661.1633069999998</v>
      </c>
      <c r="I28">
        <v>3861.8720790000002</v>
      </c>
    </row>
    <row r="29" spans="1:9" x14ac:dyDescent="0.25">
      <c r="A29">
        <v>10</v>
      </c>
      <c r="B29">
        <v>30</v>
      </c>
      <c r="C29">
        <v>1.2</v>
      </c>
      <c r="D29">
        <v>3101.4</v>
      </c>
      <c r="E29">
        <v>1641</v>
      </c>
      <c r="F29">
        <v>3000</v>
      </c>
      <c r="G29">
        <v>1656</v>
      </c>
      <c r="H29">
        <v>10645.844177999999</v>
      </c>
      <c r="I29">
        <v>12049.570812</v>
      </c>
    </row>
    <row r="30" spans="1:9" x14ac:dyDescent="0.25">
      <c r="A30">
        <v>10</v>
      </c>
      <c r="B30">
        <v>30</v>
      </c>
      <c r="C30">
        <v>1.2</v>
      </c>
      <c r="D30">
        <v>3180.6</v>
      </c>
      <c r="E30">
        <v>1533</v>
      </c>
      <c r="F30">
        <v>3086.6</v>
      </c>
      <c r="G30">
        <v>1571</v>
      </c>
      <c r="H30">
        <v>2778.635777</v>
      </c>
      <c r="I30">
        <v>3013.7079640000002</v>
      </c>
    </row>
    <row r="31" spans="1:9" x14ac:dyDescent="0.25">
      <c r="A31">
        <v>10</v>
      </c>
      <c r="B31">
        <v>30</v>
      </c>
      <c r="C31">
        <v>1.2</v>
      </c>
      <c r="D31">
        <v>2829.8</v>
      </c>
      <c r="E31">
        <v>1457</v>
      </c>
      <c r="F31">
        <v>2636.6</v>
      </c>
      <c r="G31">
        <v>1499</v>
      </c>
      <c r="H31">
        <v>2716.6854840000001</v>
      </c>
      <c r="I31">
        <v>2887.4135980000001</v>
      </c>
    </row>
    <row r="32" spans="1:9" x14ac:dyDescent="0.25">
      <c r="A32">
        <v>11</v>
      </c>
      <c r="B32">
        <v>33</v>
      </c>
      <c r="C32">
        <v>1.2</v>
      </c>
      <c r="D32">
        <v>3176.2</v>
      </c>
      <c r="E32">
        <v>1525</v>
      </c>
      <c r="F32">
        <v>3066</v>
      </c>
      <c r="G32">
        <v>1578</v>
      </c>
      <c r="H32">
        <v>29435.644413000002</v>
      </c>
      <c r="I32">
        <v>32962.691301999999</v>
      </c>
    </row>
    <row r="33" spans="1:15" x14ac:dyDescent="0.25">
      <c r="A33">
        <v>11</v>
      </c>
      <c r="B33">
        <v>33</v>
      </c>
      <c r="C33">
        <v>1.2</v>
      </c>
      <c r="D33">
        <v>3161</v>
      </c>
      <c r="E33">
        <v>1547</v>
      </c>
      <c r="F33">
        <v>3068.8</v>
      </c>
      <c r="G33">
        <v>1570</v>
      </c>
      <c r="H33">
        <v>5795.5313859999997</v>
      </c>
      <c r="I33">
        <v>6443.7816860000003</v>
      </c>
    </row>
    <row r="34" spans="1:15" x14ac:dyDescent="0.25">
      <c r="A34">
        <v>11</v>
      </c>
      <c r="B34">
        <v>33</v>
      </c>
      <c r="C34">
        <v>1.2</v>
      </c>
      <c r="D34">
        <v>3034</v>
      </c>
      <c r="E34">
        <v>1462</v>
      </c>
      <c r="F34">
        <v>2931.8</v>
      </c>
      <c r="G34">
        <v>1487</v>
      </c>
      <c r="H34">
        <v>3927.9646419999999</v>
      </c>
      <c r="I34">
        <v>4476.8692350000001</v>
      </c>
    </row>
    <row r="35" spans="1:15" x14ac:dyDescent="0.25">
      <c r="A35">
        <v>12</v>
      </c>
      <c r="B35">
        <v>36</v>
      </c>
      <c r="C35">
        <v>1.2</v>
      </c>
      <c r="D35">
        <v>3447.6</v>
      </c>
      <c r="E35">
        <v>1662</v>
      </c>
      <c r="F35">
        <v>3347.6</v>
      </c>
      <c r="G35">
        <v>1730</v>
      </c>
      <c r="H35">
        <v>4272.2126879999996</v>
      </c>
      <c r="I35">
        <v>4571.2973629999997</v>
      </c>
    </row>
    <row r="36" spans="1:15" x14ac:dyDescent="0.25">
      <c r="A36">
        <v>12</v>
      </c>
      <c r="B36">
        <v>36</v>
      </c>
      <c r="C36">
        <v>1.2</v>
      </c>
      <c r="D36">
        <v>4003.8</v>
      </c>
      <c r="E36">
        <v>2121</v>
      </c>
      <c r="F36">
        <v>3989</v>
      </c>
      <c r="G36">
        <v>2129</v>
      </c>
      <c r="H36">
        <v>13578.183381999999</v>
      </c>
      <c r="I36">
        <v>15452.515219999999</v>
      </c>
    </row>
    <row r="37" spans="1:15" x14ac:dyDescent="0.25">
      <c r="A37">
        <v>12</v>
      </c>
      <c r="B37">
        <v>36</v>
      </c>
      <c r="C37">
        <v>1.2</v>
      </c>
      <c r="D37">
        <v>3473</v>
      </c>
      <c r="E37">
        <v>1601</v>
      </c>
      <c r="F37">
        <v>3309.2</v>
      </c>
      <c r="G37">
        <v>1658</v>
      </c>
      <c r="H37">
        <v>7655.2707060000002</v>
      </c>
      <c r="I37">
        <v>8976.7019560000008</v>
      </c>
    </row>
    <row r="38" spans="1:15" x14ac:dyDescent="0.25">
      <c r="O38">
        <f>8500/3600</f>
        <v>2.3611111111111112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G26" workbookViewId="0">
      <selection activeCell="G41" sqref="G41"/>
    </sheetView>
  </sheetViews>
  <sheetFormatPr defaultRowHeight="15" x14ac:dyDescent="0.25"/>
  <cols>
    <col min="1" max="9" width="11" customWidth="1"/>
    <col min="15" max="15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8</v>
      </c>
      <c r="M1" t="s">
        <v>10</v>
      </c>
      <c r="N1" t="s">
        <v>11</v>
      </c>
      <c r="O1" t="s">
        <v>12</v>
      </c>
    </row>
    <row r="2" spans="1:15" x14ac:dyDescent="0.25">
      <c r="A2">
        <v>6</v>
      </c>
      <c r="B2">
        <v>18</v>
      </c>
      <c r="C2">
        <v>1.2</v>
      </c>
      <c r="D2">
        <v>1502.4</v>
      </c>
      <c r="E2">
        <v>750</v>
      </c>
      <c r="F2">
        <v>1466.6</v>
      </c>
      <c r="G2">
        <v>779</v>
      </c>
      <c r="H2">
        <v>119.742576</v>
      </c>
      <c r="I2">
        <v>131.196865</v>
      </c>
      <c r="K2">
        <v>6</v>
      </c>
      <c r="L2">
        <f t="shared" ref="L2:M8" si="0">SUMIF($A:$A,$K2,H:H)/COUNTIF($A:$A,$K2)</f>
        <v>239.19943912500003</v>
      </c>
      <c r="M2">
        <f t="shared" si="0"/>
        <v>229.72164912500003</v>
      </c>
      <c r="N2">
        <f>LOG(Table36[[#This Row],[time(EFF)]])</f>
        <v>2.3787601569835841</v>
      </c>
      <c r="O2">
        <f>LOG(Table36[[#This Row],[TIME(SW)]])</f>
        <v>2.3612019253320815</v>
      </c>
    </row>
    <row r="3" spans="1:15" x14ac:dyDescent="0.25">
      <c r="A3">
        <v>6</v>
      </c>
      <c r="B3">
        <v>18</v>
      </c>
      <c r="C3">
        <v>1.2</v>
      </c>
      <c r="D3">
        <v>1686.4</v>
      </c>
      <c r="E3">
        <v>988</v>
      </c>
      <c r="F3">
        <v>1652.8</v>
      </c>
      <c r="G3">
        <v>994</v>
      </c>
      <c r="H3">
        <v>982.33518400000003</v>
      </c>
      <c r="I3">
        <v>925.96769200000006</v>
      </c>
      <c r="K3">
        <v>7</v>
      </c>
      <c r="L3">
        <f t="shared" si="0"/>
        <v>216.20612666666668</v>
      </c>
      <c r="M3">
        <f t="shared" si="0"/>
        <v>212.38726066666666</v>
      </c>
      <c r="N3">
        <f>LOG(Table36[[#This Row],[time(EFF)]])</f>
        <v>2.3348679964620001</v>
      </c>
      <c r="O3">
        <f>LOG(Table36[[#This Row],[TIME(SW)]])</f>
        <v>2.3271284635012663</v>
      </c>
    </row>
    <row r="4" spans="1:15" x14ac:dyDescent="0.25">
      <c r="A4">
        <v>6</v>
      </c>
      <c r="B4">
        <v>18</v>
      </c>
      <c r="C4">
        <v>1.2</v>
      </c>
      <c r="D4">
        <v>1885.6</v>
      </c>
      <c r="E4">
        <v>898</v>
      </c>
      <c r="F4">
        <v>1823.6</v>
      </c>
      <c r="G4">
        <v>902</v>
      </c>
      <c r="H4">
        <v>262.55420700000002</v>
      </c>
      <c r="I4">
        <v>256.393145</v>
      </c>
      <c r="K4">
        <v>8</v>
      </c>
      <c r="L4">
        <f t="shared" si="0"/>
        <v>987.21852599999988</v>
      </c>
      <c r="M4">
        <f t="shared" si="0"/>
        <v>871.7524555</v>
      </c>
      <c r="N4">
        <f>LOG(Table36[[#This Row],[time(EFF)]])</f>
        <v>2.9944132966730388</v>
      </c>
      <c r="O4">
        <f>LOG(Table36[[#This Row],[TIME(SW)]])</f>
        <v>2.9403931793443703</v>
      </c>
    </row>
    <row r="5" spans="1:15" x14ac:dyDescent="0.25">
      <c r="A5">
        <v>7</v>
      </c>
      <c r="B5">
        <v>21</v>
      </c>
      <c r="C5">
        <v>1.2</v>
      </c>
      <c r="D5">
        <v>1759.2</v>
      </c>
      <c r="E5">
        <v>798</v>
      </c>
      <c r="F5">
        <v>1590.8</v>
      </c>
      <c r="G5">
        <v>818</v>
      </c>
      <c r="H5">
        <v>168.455209</v>
      </c>
      <c r="I5">
        <v>173.37480300000001</v>
      </c>
      <c r="K5">
        <v>9</v>
      </c>
      <c r="L5">
        <f t="shared" si="0"/>
        <v>1038.2590133333333</v>
      </c>
      <c r="M5">
        <f t="shared" si="0"/>
        <v>931.5563423333333</v>
      </c>
      <c r="N5">
        <f>LOG(Table36[[#This Row],[time(EFF)]])</f>
        <v>3.0163057099951969</v>
      </c>
      <c r="O5">
        <f>LOG(Table36[[#This Row],[TIME(SW)]])</f>
        <v>2.9692091269987433</v>
      </c>
    </row>
    <row r="6" spans="1:15" x14ac:dyDescent="0.25">
      <c r="A6">
        <v>7</v>
      </c>
      <c r="B6">
        <v>21</v>
      </c>
      <c r="C6">
        <v>1.2</v>
      </c>
      <c r="D6">
        <v>1905.6</v>
      </c>
      <c r="E6">
        <v>900</v>
      </c>
      <c r="F6">
        <v>1828.4</v>
      </c>
      <c r="G6">
        <v>932</v>
      </c>
      <c r="H6">
        <v>276.45388100000002</v>
      </c>
      <c r="I6">
        <v>281.00864200000001</v>
      </c>
      <c r="K6">
        <v>10</v>
      </c>
      <c r="L6">
        <f t="shared" si="0"/>
        <v>1410.5749329999999</v>
      </c>
      <c r="M6">
        <f t="shared" si="0"/>
        <v>1294.3850293333333</v>
      </c>
      <c r="N6">
        <f>LOG(Table36[[#This Row],[time(EFF)]])</f>
        <v>3.149396161830639</v>
      </c>
      <c r="O6">
        <f>LOG(Table36[[#This Row],[TIME(SW)]])</f>
        <v>3.1120634813112114</v>
      </c>
    </row>
    <row r="7" spans="1:15" x14ac:dyDescent="0.25">
      <c r="A7">
        <v>7</v>
      </c>
      <c r="B7">
        <v>21</v>
      </c>
      <c r="C7">
        <v>1.2</v>
      </c>
      <c r="D7">
        <v>1631.2</v>
      </c>
      <c r="E7">
        <v>934</v>
      </c>
      <c r="F7">
        <v>1624</v>
      </c>
      <c r="G7">
        <v>934</v>
      </c>
      <c r="H7">
        <v>136.35943</v>
      </c>
      <c r="I7">
        <v>136.690257</v>
      </c>
      <c r="K7">
        <v>11</v>
      </c>
      <c r="L7">
        <f t="shared" si="0"/>
        <v>3387.1003383333336</v>
      </c>
      <c r="M7">
        <f t="shared" si="0"/>
        <v>3368.6226396666666</v>
      </c>
      <c r="N7">
        <f>LOG(Table36[[#This Row],[time(EFF)]])</f>
        <v>3.5298280622304103</v>
      </c>
      <c r="O7">
        <f>LOG(Table36[[#This Row],[TIME(SW)]])</f>
        <v>3.5274523631065233</v>
      </c>
    </row>
    <row r="8" spans="1:15" x14ac:dyDescent="0.25">
      <c r="A8">
        <v>8</v>
      </c>
      <c r="B8">
        <v>24</v>
      </c>
      <c r="C8">
        <v>1.2</v>
      </c>
      <c r="D8">
        <v>2140</v>
      </c>
      <c r="E8">
        <v>1084</v>
      </c>
      <c r="F8">
        <v>1985.6</v>
      </c>
      <c r="G8">
        <v>1100</v>
      </c>
      <c r="H8">
        <v>339.45755300000002</v>
      </c>
      <c r="I8">
        <v>320.35589499999998</v>
      </c>
      <c r="K8">
        <v>12</v>
      </c>
      <c r="L8">
        <f t="shared" si="0"/>
        <v>7046.8310680000004</v>
      </c>
      <c r="M8">
        <f t="shared" si="0"/>
        <v>5831.2217819999996</v>
      </c>
      <c r="N8">
        <f>LOG(Table36[[#This Row],[time(EFF)]])</f>
        <v>3.8479938603840562</v>
      </c>
      <c r="O8">
        <f>LOG(Table36[[#This Row],[TIME(SW)]])</f>
        <v>3.7657595594912023</v>
      </c>
    </row>
    <row r="9" spans="1:15" x14ac:dyDescent="0.25">
      <c r="A9">
        <v>6</v>
      </c>
      <c r="B9">
        <v>18</v>
      </c>
      <c r="C9">
        <v>1.2</v>
      </c>
      <c r="D9">
        <v>1261.5999999999999</v>
      </c>
      <c r="E9">
        <v>610</v>
      </c>
      <c r="F9">
        <v>1261.5999999999999</v>
      </c>
      <c r="G9">
        <v>610</v>
      </c>
      <c r="H9">
        <v>32.762616000000001</v>
      </c>
      <c r="I9">
        <v>31.418111</v>
      </c>
    </row>
    <row r="10" spans="1:15" x14ac:dyDescent="0.25">
      <c r="A10">
        <v>6</v>
      </c>
      <c r="B10">
        <v>18</v>
      </c>
      <c r="C10">
        <v>1.2</v>
      </c>
      <c r="D10">
        <v>937</v>
      </c>
      <c r="E10">
        <v>631</v>
      </c>
      <c r="F10">
        <v>921.2</v>
      </c>
      <c r="G10">
        <v>656</v>
      </c>
      <c r="H10">
        <v>143.896782</v>
      </c>
      <c r="I10">
        <v>141.395005</v>
      </c>
    </row>
    <row r="11" spans="1:15" x14ac:dyDescent="0.25">
      <c r="A11">
        <v>6</v>
      </c>
      <c r="B11">
        <v>18</v>
      </c>
      <c r="C11">
        <v>1.2</v>
      </c>
      <c r="D11">
        <v>1729.4</v>
      </c>
      <c r="E11">
        <v>827</v>
      </c>
      <c r="F11">
        <v>1597.2</v>
      </c>
      <c r="G11">
        <v>828</v>
      </c>
      <c r="H11">
        <v>249.23982100000001</v>
      </c>
      <c r="I11">
        <v>234.70916600000001</v>
      </c>
    </row>
    <row r="12" spans="1:15" x14ac:dyDescent="0.25">
      <c r="A12">
        <v>6</v>
      </c>
      <c r="B12">
        <v>18</v>
      </c>
      <c r="C12">
        <v>1.2</v>
      </c>
      <c r="D12">
        <v>1624.6</v>
      </c>
      <c r="E12">
        <v>769</v>
      </c>
      <c r="F12">
        <v>1559.4</v>
      </c>
      <c r="G12">
        <v>783</v>
      </c>
      <c r="H12">
        <v>32.985187000000003</v>
      </c>
      <c r="I12">
        <v>31.001926999999998</v>
      </c>
    </row>
    <row r="13" spans="1:15" x14ac:dyDescent="0.25">
      <c r="A13">
        <v>6</v>
      </c>
      <c r="B13">
        <v>18</v>
      </c>
      <c r="C13">
        <v>1.2</v>
      </c>
      <c r="D13">
        <v>1528.2</v>
      </c>
      <c r="E13">
        <v>705</v>
      </c>
      <c r="F13">
        <v>1424.8</v>
      </c>
      <c r="G13">
        <v>748</v>
      </c>
      <c r="H13">
        <v>90.079139999999995</v>
      </c>
      <c r="I13">
        <v>85.691282000000001</v>
      </c>
    </row>
    <row r="14" spans="1:15" x14ac:dyDescent="0.25">
      <c r="A14">
        <v>7</v>
      </c>
      <c r="B14">
        <v>21</v>
      </c>
      <c r="C14">
        <v>1.2</v>
      </c>
      <c r="D14">
        <v>1415.8</v>
      </c>
      <c r="E14">
        <v>769</v>
      </c>
      <c r="F14">
        <v>1299</v>
      </c>
      <c r="G14">
        <v>801</v>
      </c>
      <c r="H14">
        <v>322.64728000000002</v>
      </c>
      <c r="I14">
        <v>310.86175200000002</v>
      </c>
    </row>
    <row r="15" spans="1:15" x14ac:dyDescent="0.25">
      <c r="A15">
        <v>7</v>
      </c>
      <c r="B15">
        <v>21</v>
      </c>
      <c r="C15">
        <v>1.2</v>
      </c>
      <c r="D15">
        <v>1949.2</v>
      </c>
      <c r="E15">
        <v>916</v>
      </c>
      <c r="F15">
        <v>1905.8</v>
      </c>
      <c r="G15">
        <v>953</v>
      </c>
      <c r="H15">
        <v>247.80280400000001</v>
      </c>
      <c r="I15">
        <v>239.95018200000001</v>
      </c>
    </row>
    <row r="16" spans="1:15" x14ac:dyDescent="0.25">
      <c r="A16">
        <v>7</v>
      </c>
      <c r="B16">
        <v>21</v>
      </c>
      <c r="C16">
        <v>1.2</v>
      </c>
      <c r="D16">
        <v>1549.8</v>
      </c>
      <c r="E16">
        <v>765</v>
      </c>
      <c r="F16">
        <v>1534.6</v>
      </c>
      <c r="G16">
        <v>763</v>
      </c>
      <c r="H16">
        <v>145.518156</v>
      </c>
      <c r="I16">
        <v>132.437928</v>
      </c>
    </row>
    <row r="17" spans="1:9" x14ac:dyDescent="0.25">
      <c r="A17">
        <v>8</v>
      </c>
      <c r="B17">
        <v>24</v>
      </c>
      <c r="C17">
        <v>1.2</v>
      </c>
      <c r="D17">
        <v>2038.2</v>
      </c>
      <c r="E17">
        <v>921</v>
      </c>
      <c r="F17">
        <v>1992.4</v>
      </c>
      <c r="G17">
        <v>1000</v>
      </c>
      <c r="H17">
        <v>808.54139899999996</v>
      </c>
      <c r="I17">
        <v>748.24674000000005</v>
      </c>
    </row>
    <row r="18" spans="1:9" x14ac:dyDescent="0.25">
      <c r="A18">
        <v>8</v>
      </c>
      <c r="B18">
        <v>24</v>
      </c>
      <c r="C18">
        <v>1.2</v>
      </c>
      <c r="D18">
        <v>1780.4</v>
      </c>
      <c r="E18">
        <v>848</v>
      </c>
      <c r="F18">
        <v>1723</v>
      </c>
      <c r="G18">
        <v>877</v>
      </c>
      <c r="H18">
        <v>1976.5708010000001</v>
      </c>
      <c r="I18">
        <v>1659.602772</v>
      </c>
    </row>
    <row r="19" spans="1:9" x14ac:dyDescent="0.25">
      <c r="A19">
        <v>8</v>
      </c>
      <c r="B19">
        <v>24</v>
      </c>
      <c r="C19">
        <v>1.2</v>
      </c>
      <c r="D19">
        <v>2062.6</v>
      </c>
      <c r="E19">
        <v>1009</v>
      </c>
      <c r="F19">
        <v>2007.4</v>
      </c>
      <c r="G19">
        <v>1045</v>
      </c>
      <c r="H19">
        <v>824.304351</v>
      </c>
      <c r="I19">
        <v>758.80441499999995</v>
      </c>
    </row>
    <row r="20" spans="1:9" x14ac:dyDescent="0.25">
      <c r="A20">
        <v>9</v>
      </c>
      <c r="B20">
        <v>27</v>
      </c>
      <c r="C20">
        <v>1.2</v>
      </c>
      <c r="D20">
        <v>2212.4</v>
      </c>
      <c r="E20">
        <v>1040</v>
      </c>
      <c r="F20">
        <v>2176.1999999999998</v>
      </c>
      <c r="G20">
        <v>1065</v>
      </c>
      <c r="H20">
        <v>1642.774208</v>
      </c>
      <c r="I20">
        <v>1434.5186510000001</v>
      </c>
    </row>
    <row r="21" spans="1:9" x14ac:dyDescent="0.25">
      <c r="A21">
        <v>9</v>
      </c>
      <c r="B21">
        <v>27</v>
      </c>
      <c r="C21">
        <v>1.2</v>
      </c>
      <c r="D21">
        <v>1893.2</v>
      </c>
      <c r="E21">
        <v>872</v>
      </c>
      <c r="F21">
        <v>1796</v>
      </c>
      <c r="G21">
        <v>878</v>
      </c>
      <c r="H21">
        <v>209.32016100000001</v>
      </c>
      <c r="I21">
        <v>197.74323799999999</v>
      </c>
    </row>
    <row r="22" spans="1:9" x14ac:dyDescent="0.25">
      <c r="A22">
        <v>9</v>
      </c>
      <c r="B22">
        <v>27</v>
      </c>
      <c r="C22">
        <v>1.2</v>
      </c>
      <c r="D22">
        <v>2551</v>
      </c>
      <c r="E22">
        <v>1363</v>
      </c>
      <c r="F22">
        <v>2492.8000000000002</v>
      </c>
      <c r="G22">
        <v>1372</v>
      </c>
      <c r="H22">
        <v>1262.682671</v>
      </c>
      <c r="I22">
        <v>1162.407138</v>
      </c>
    </row>
    <row r="23" spans="1:9" x14ac:dyDescent="0.25">
      <c r="A23">
        <v>10</v>
      </c>
      <c r="B23">
        <v>30</v>
      </c>
      <c r="C23">
        <v>1.2</v>
      </c>
      <c r="D23">
        <v>2691.4</v>
      </c>
      <c r="E23">
        <v>1435</v>
      </c>
      <c r="F23">
        <v>2590</v>
      </c>
      <c r="G23">
        <v>1468</v>
      </c>
      <c r="H23">
        <v>502.25438200000002</v>
      </c>
      <c r="I23">
        <v>489.66950100000003</v>
      </c>
    </row>
    <row r="24" spans="1:9" x14ac:dyDescent="0.25">
      <c r="A24">
        <v>10</v>
      </c>
      <c r="B24">
        <v>30</v>
      </c>
      <c r="C24">
        <v>1.2</v>
      </c>
      <c r="D24">
        <v>2750</v>
      </c>
      <c r="E24">
        <v>1448</v>
      </c>
      <c r="F24">
        <v>2688.6</v>
      </c>
      <c r="G24">
        <v>1497</v>
      </c>
      <c r="H24">
        <v>3516.1936999999998</v>
      </c>
      <c r="I24">
        <v>3181.772962</v>
      </c>
    </row>
    <row r="25" spans="1:9" x14ac:dyDescent="0.25">
      <c r="A25">
        <v>10</v>
      </c>
      <c r="B25">
        <v>30</v>
      </c>
      <c r="C25">
        <v>1.2</v>
      </c>
      <c r="D25">
        <v>2476.4</v>
      </c>
      <c r="E25">
        <v>1274</v>
      </c>
      <c r="F25">
        <v>2414.6</v>
      </c>
      <c r="G25">
        <v>1373</v>
      </c>
      <c r="H25">
        <v>213.27671699999999</v>
      </c>
      <c r="I25">
        <v>211.712625</v>
      </c>
    </row>
    <row r="26" spans="1:9" x14ac:dyDescent="0.25">
      <c r="A26">
        <v>11</v>
      </c>
      <c r="B26">
        <v>33</v>
      </c>
      <c r="C26">
        <v>1.2</v>
      </c>
      <c r="D26">
        <v>2915.6</v>
      </c>
      <c r="E26">
        <v>1466</v>
      </c>
      <c r="F26">
        <v>2843.4</v>
      </c>
      <c r="G26">
        <v>1521</v>
      </c>
      <c r="H26">
        <v>1473.5715749999999</v>
      </c>
      <c r="I26">
        <v>1551.493827</v>
      </c>
    </row>
    <row r="27" spans="1:9" x14ac:dyDescent="0.25">
      <c r="A27">
        <v>11</v>
      </c>
      <c r="B27">
        <v>33</v>
      </c>
      <c r="C27">
        <v>1.2</v>
      </c>
      <c r="D27">
        <v>3274.6</v>
      </c>
      <c r="E27">
        <v>1705</v>
      </c>
      <c r="F27">
        <v>3191.8</v>
      </c>
      <c r="G27">
        <v>1723</v>
      </c>
      <c r="H27">
        <v>1483.6167800000001</v>
      </c>
      <c r="I27">
        <v>1352.2314550000001</v>
      </c>
    </row>
    <row r="28" spans="1:9" x14ac:dyDescent="0.25">
      <c r="A28">
        <v>11</v>
      </c>
      <c r="B28">
        <v>33</v>
      </c>
      <c r="C28">
        <v>1.2</v>
      </c>
      <c r="D28">
        <v>3207</v>
      </c>
      <c r="E28">
        <v>1521</v>
      </c>
      <c r="F28">
        <v>3142.2</v>
      </c>
      <c r="G28">
        <v>1563</v>
      </c>
      <c r="H28">
        <v>7204.1126599999998</v>
      </c>
      <c r="I28">
        <v>7202.1426369999999</v>
      </c>
    </row>
    <row r="29" spans="1:9" x14ac:dyDescent="0.25">
      <c r="A29">
        <v>12</v>
      </c>
      <c r="B29">
        <v>36</v>
      </c>
      <c r="C29">
        <v>1.2</v>
      </c>
      <c r="D29">
        <v>3451.4</v>
      </c>
      <c r="E29">
        <v>1727</v>
      </c>
      <c r="F29">
        <v>3417.2</v>
      </c>
      <c r="G29">
        <v>1772</v>
      </c>
      <c r="H29">
        <v>7046.8310680000004</v>
      </c>
      <c r="I29">
        <v>5831.2217819999996</v>
      </c>
    </row>
    <row r="40" spans="7:7" x14ac:dyDescent="0.25">
      <c r="G40">
        <f>7046/3600</f>
        <v>1.9572222222222222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J6" workbookViewId="0">
      <selection activeCell="K1" sqref="K1:O8"/>
    </sheetView>
  </sheetViews>
  <sheetFormatPr defaultRowHeight="15" x14ac:dyDescent="0.25"/>
  <cols>
    <col min="1" max="9" width="11" customWidth="1"/>
    <col min="17" max="18" width="14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8</v>
      </c>
      <c r="M1" t="s">
        <v>10</v>
      </c>
      <c r="N1" t="s">
        <v>11</v>
      </c>
      <c r="O1" t="s">
        <v>12</v>
      </c>
      <c r="Q1" t="s">
        <v>15</v>
      </c>
      <c r="R1" t="s">
        <v>16</v>
      </c>
    </row>
    <row r="2" spans="1:18" x14ac:dyDescent="0.25">
      <c r="A2">
        <v>6</v>
      </c>
      <c r="B2">
        <v>18</v>
      </c>
      <c r="C2">
        <v>1.2</v>
      </c>
      <c r="D2">
        <v>1449</v>
      </c>
      <c r="E2">
        <v>693</v>
      </c>
      <c r="F2">
        <v>1418.2</v>
      </c>
      <c r="G2">
        <v>709</v>
      </c>
      <c r="H2">
        <v>168.80918600000001</v>
      </c>
      <c r="I2">
        <v>161.07217299999999</v>
      </c>
      <c r="K2">
        <v>6</v>
      </c>
      <c r="L2">
        <f t="shared" ref="L2:M8" si="0">SUMIF($A:$A,$K2,H:H)/COUNTIF($A:$A,$K2)</f>
        <v>67.790767599999995</v>
      </c>
      <c r="M2">
        <f t="shared" si="0"/>
        <v>60.176771599999995</v>
      </c>
      <c r="N2">
        <f>LOG(Table368[[#This Row],[time(EFF)]])</f>
        <v>1.8311705514866212</v>
      </c>
      <c r="O2">
        <f>LOG(Table368[[#This Row],[TIME(SW)]])</f>
        <v>1.779428884734829</v>
      </c>
      <c r="Q2">
        <f>Table368[[#This Row],[time(EFF)]]/Table368[[#This Row],[DRIVER]]</f>
        <v>11.298461266666665</v>
      </c>
      <c r="R2">
        <f>Q2/3</f>
        <v>3.7661537555555551</v>
      </c>
    </row>
    <row r="3" spans="1:18" x14ac:dyDescent="0.25">
      <c r="A3">
        <v>6</v>
      </c>
      <c r="B3">
        <v>18</v>
      </c>
      <c r="C3">
        <v>1.2</v>
      </c>
      <c r="D3">
        <v>1451.6</v>
      </c>
      <c r="E3">
        <v>740</v>
      </c>
      <c r="F3">
        <v>1387.8</v>
      </c>
      <c r="G3">
        <v>795</v>
      </c>
      <c r="H3">
        <v>122.674942</v>
      </c>
      <c r="I3">
        <v>95.577861999999996</v>
      </c>
      <c r="K3">
        <v>7</v>
      </c>
      <c r="L3">
        <f t="shared" si="0"/>
        <v>180.74313500000002</v>
      </c>
      <c r="M3">
        <f t="shared" si="0"/>
        <v>150.95119633333334</v>
      </c>
      <c r="N3">
        <f>LOG(Table368[[#This Row],[time(EFF)]])</f>
        <v>2.2570618108725822</v>
      </c>
      <c r="O3">
        <f>LOG(Table368[[#This Row],[TIME(SW)]])</f>
        <v>2.1788365592862866</v>
      </c>
      <c r="Q3">
        <f>Table368[[#This Row],[time(EFF)]]/Table368[[#This Row],[DRIVER]]</f>
        <v>25.82044785714286</v>
      </c>
      <c r="R3">
        <f t="shared" ref="R3:R8" si="1">Q3/3</f>
        <v>8.6068159523809538</v>
      </c>
    </row>
    <row r="4" spans="1:18" x14ac:dyDescent="0.25">
      <c r="A4">
        <v>6</v>
      </c>
      <c r="B4">
        <v>18</v>
      </c>
      <c r="C4">
        <v>1.2</v>
      </c>
      <c r="D4">
        <v>1140</v>
      </c>
      <c r="E4">
        <v>510</v>
      </c>
      <c r="F4">
        <v>1061.8</v>
      </c>
      <c r="G4">
        <v>523</v>
      </c>
      <c r="H4">
        <v>15.585538</v>
      </c>
      <c r="I4">
        <v>14.129529</v>
      </c>
      <c r="K4">
        <v>8</v>
      </c>
      <c r="L4">
        <f t="shared" si="0"/>
        <v>295.84206833333337</v>
      </c>
      <c r="M4">
        <f t="shared" si="0"/>
        <v>252.02033299999997</v>
      </c>
      <c r="N4">
        <f>LOG(Table368[[#This Row],[time(EFF)]])</f>
        <v>2.4710599301273386</v>
      </c>
      <c r="O4">
        <f>LOG(Table368[[#This Row],[TIME(SW)]])</f>
        <v>2.4014355810730845</v>
      </c>
      <c r="Q4">
        <f>Table368[[#This Row],[time(EFF)]]/Table368[[#This Row],[DRIVER]]</f>
        <v>36.980258541666672</v>
      </c>
      <c r="R4">
        <f t="shared" si="1"/>
        <v>12.326752847222224</v>
      </c>
    </row>
    <row r="5" spans="1:18" x14ac:dyDescent="0.25">
      <c r="A5">
        <v>6</v>
      </c>
      <c r="B5">
        <v>18</v>
      </c>
      <c r="C5">
        <v>1.2</v>
      </c>
      <c r="D5">
        <v>1260.4000000000001</v>
      </c>
      <c r="E5">
        <v>556</v>
      </c>
      <c r="F5">
        <v>1111</v>
      </c>
      <c r="G5">
        <v>571</v>
      </c>
      <c r="H5">
        <v>26.235140999999999</v>
      </c>
      <c r="I5">
        <v>25.166065</v>
      </c>
      <c r="K5">
        <v>9</v>
      </c>
      <c r="L5">
        <f t="shared" si="0"/>
        <v>765.23005866666665</v>
      </c>
      <c r="M5">
        <f t="shared" si="0"/>
        <v>621.22396200000003</v>
      </c>
      <c r="N5">
        <f>LOG(Table368[[#This Row],[time(EFF)]])</f>
        <v>2.8837920210215846</v>
      </c>
      <c r="O5">
        <f>LOG(Table368[[#This Row],[TIME(SW)]])</f>
        <v>2.7932481990907618</v>
      </c>
      <c r="Q5">
        <f>Table368[[#This Row],[time(EFF)]]/Table368[[#This Row],[DRIVER]]</f>
        <v>85.025562074074074</v>
      </c>
      <c r="R5">
        <f t="shared" si="1"/>
        <v>28.341854024691358</v>
      </c>
    </row>
    <row r="6" spans="1:18" x14ac:dyDescent="0.25">
      <c r="A6">
        <v>6</v>
      </c>
      <c r="B6">
        <v>18</v>
      </c>
      <c r="C6">
        <v>1.2</v>
      </c>
      <c r="D6">
        <v>931.6</v>
      </c>
      <c r="E6">
        <v>466</v>
      </c>
      <c r="F6">
        <v>864.6</v>
      </c>
      <c r="G6">
        <v>501</v>
      </c>
      <c r="H6">
        <v>5.6490309999999999</v>
      </c>
      <c r="I6">
        <v>4.9382289999999998</v>
      </c>
      <c r="K6">
        <v>10</v>
      </c>
      <c r="L6">
        <f t="shared" si="0"/>
        <v>791.17698899999994</v>
      </c>
      <c r="M6">
        <f t="shared" si="0"/>
        <v>600.28604433333328</v>
      </c>
      <c r="N6">
        <f>LOG(Table368[[#This Row],[time(EFF)]])</f>
        <v>2.8982736475278861</v>
      </c>
      <c r="O6">
        <f>LOG(Table368[[#This Row],[TIME(SW)]])</f>
        <v>2.7783582468383381</v>
      </c>
      <c r="Q6">
        <f>Table368[[#This Row],[time(EFF)]]/Table368[[#This Row],[DRIVER]]</f>
        <v>79.117698899999994</v>
      </c>
      <c r="R6">
        <f t="shared" si="1"/>
        <v>26.372566299999999</v>
      </c>
    </row>
    <row r="7" spans="1:18" x14ac:dyDescent="0.25">
      <c r="A7">
        <v>7</v>
      </c>
      <c r="B7">
        <v>21</v>
      </c>
      <c r="C7">
        <v>1.2</v>
      </c>
      <c r="D7">
        <v>1684.6</v>
      </c>
      <c r="E7">
        <v>847</v>
      </c>
      <c r="F7">
        <v>1654.8</v>
      </c>
      <c r="G7">
        <v>852</v>
      </c>
      <c r="H7">
        <v>108.767526</v>
      </c>
      <c r="I7">
        <v>102.822732</v>
      </c>
      <c r="K7">
        <v>11</v>
      </c>
      <c r="L7">
        <f t="shared" si="0"/>
        <v>1289.6481626666666</v>
      </c>
      <c r="M7">
        <f t="shared" si="0"/>
        <v>1091.6635349999999</v>
      </c>
      <c r="N7">
        <f>LOG(Table368[[#This Row],[time(EFF)]])</f>
        <v>3.1104712437459003</v>
      </c>
      <c r="O7">
        <f>LOG(Table368[[#This Row],[TIME(SW)]])</f>
        <v>3.0380888037447775</v>
      </c>
      <c r="Q7">
        <f>Table368[[#This Row],[time(EFF)]]/Table368[[#This Row],[DRIVER]]</f>
        <v>117.24074206060605</v>
      </c>
      <c r="R7">
        <f t="shared" si="1"/>
        <v>39.080247353535349</v>
      </c>
    </row>
    <row r="8" spans="1:18" x14ac:dyDescent="0.25">
      <c r="A8">
        <v>7</v>
      </c>
      <c r="B8">
        <v>21</v>
      </c>
      <c r="C8">
        <v>1.2</v>
      </c>
      <c r="D8">
        <v>2042</v>
      </c>
      <c r="E8">
        <v>1064</v>
      </c>
      <c r="F8">
        <v>2028.2</v>
      </c>
      <c r="G8">
        <v>1079</v>
      </c>
      <c r="H8">
        <v>344.76173299999999</v>
      </c>
      <c r="I8">
        <v>274.68653599999999</v>
      </c>
      <c r="K8">
        <v>12</v>
      </c>
      <c r="L8">
        <f t="shared" si="0"/>
        <v>3899.0162109999997</v>
      </c>
      <c r="M8">
        <f t="shared" si="0"/>
        <v>3262.5279300000002</v>
      </c>
      <c r="N8">
        <f>LOG(Table368[[#This Row],[time(EFF)]])</f>
        <v>3.5909550408646234</v>
      </c>
      <c r="O8">
        <f>LOG(Table368[[#This Row],[TIME(SW)]])</f>
        <v>3.5135542382905394</v>
      </c>
      <c r="Q8">
        <f>Table368[[#This Row],[time(EFF)]]/Table368[[#This Row],[DRIVER]]</f>
        <v>324.91801758333332</v>
      </c>
      <c r="R8">
        <f t="shared" si="1"/>
        <v>108.3060058611111</v>
      </c>
    </row>
    <row r="9" spans="1:18" x14ac:dyDescent="0.25">
      <c r="A9">
        <v>7</v>
      </c>
      <c r="B9">
        <v>21</v>
      </c>
      <c r="C9">
        <v>1.2</v>
      </c>
      <c r="D9">
        <v>1943</v>
      </c>
      <c r="E9">
        <v>1127</v>
      </c>
      <c r="F9">
        <v>1917</v>
      </c>
      <c r="G9">
        <v>1137</v>
      </c>
      <c r="H9">
        <v>88.700146000000004</v>
      </c>
      <c r="I9">
        <v>75.344320999999994</v>
      </c>
    </row>
    <row r="10" spans="1:18" x14ac:dyDescent="0.25">
      <c r="A10">
        <v>8</v>
      </c>
      <c r="B10">
        <v>24</v>
      </c>
      <c r="C10">
        <v>1.2</v>
      </c>
      <c r="D10">
        <v>1580.4</v>
      </c>
      <c r="E10">
        <v>816</v>
      </c>
      <c r="F10">
        <v>1483</v>
      </c>
      <c r="G10">
        <v>847</v>
      </c>
      <c r="H10">
        <v>53.673026</v>
      </c>
      <c r="I10">
        <v>48.212502000000001</v>
      </c>
    </row>
    <row r="11" spans="1:18" x14ac:dyDescent="0.25">
      <c r="A11">
        <v>8</v>
      </c>
      <c r="B11">
        <v>24</v>
      </c>
      <c r="C11">
        <v>1.2</v>
      </c>
      <c r="D11">
        <v>2459.4</v>
      </c>
      <c r="E11">
        <v>1191</v>
      </c>
      <c r="F11">
        <v>2446.1999999999998</v>
      </c>
      <c r="G11">
        <v>1191</v>
      </c>
      <c r="H11">
        <v>572.27827400000001</v>
      </c>
      <c r="I11">
        <v>486.86564199999998</v>
      </c>
    </row>
    <row r="12" spans="1:18" x14ac:dyDescent="0.25">
      <c r="A12">
        <v>8</v>
      </c>
      <c r="B12">
        <v>24</v>
      </c>
      <c r="C12">
        <v>1.2</v>
      </c>
      <c r="D12">
        <v>2050</v>
      </c>
      <c r="E12">
        <v>1120</v>
      </c>
      <c r="F12">
        <v>2033.8</v>
      </c>
      <c r="G12">
        <v>1123</v>
      </c>
      <c r="H12">
        <v>261.574905</v>
      </c>
      <c r="I12">
        <v>220.982855</v>
      </c>
    </row>
    <row r="13" spans="1:18" x14ac:dyDescent="0.25">
      <c r="A13">
        <v>9</v>
      </c>
      <c r="B13">
        <v>27</v>
      </c>
      <c r="C13">
        <v>1.2</v>
      </c>
      <c r="D13">
        <v>2581.1999999999998</v>
      </c>
      <c r="E13">
        <v>1290</v>
      </c>
      <c r="F13">
        <v>2536.6</v>
      </c>
      <c r="G13">
        <v>1375</v>
      </c>
      <c r="H13">
        <v>740.57824900000003</v>
      </c>
      <c r="I13">
        <v>578.58713299999999</v>
      </c>
    </row>
    <row r="14" spans="1:18" x14ac:dyDescent="0.25">
      <c r="A14">
        <v>9</v>
      </c>
      <c r="B14">
        <v>27</v>
      </c>
      <c r="C14">
        <v>1.2</v>
      </c>
      <c r="D14">
        <v>2538.1999999999998</v>
      </c>
      <c r="E14">
        <v>1229</v>
      </c>
      <c r="F14">
        <v>2391.4</v>
      </c>
      <c r="G14">
        <v>1267</v>
      </c>
      <c r="H14">
        <v>1118.3098279999999</v>
      </c>
      <c r="I14">
        <v>911.10676899999999</v>
      </c>
    </row>
    <row r="15" spans="1:18" x14ac:dyDescent="0.25">
      <c r="A15">
        <v>9</v>
      </c>
      <c r="B15">
        <v>27</v>
      </c>
      <c r="C15">
        <v>1.2</v>
      </c>
      <c r="D15">
        <v>2409.1999999999998</v>
      </c>
      <c r="E15">
        <v>1148</v>
      </c>
      <c r="F15">
        <v>2179</v>
      </c>
      <c r="G15">
        <v>1195</v>
      </c>
      <c r="H15">
        <v>436.802099</v>
      </c>
      <c r="I15">
        <v>373.97798399999999</v>
      </c>
    </row>
    <row r="16" spans="1:18" x14ac:dyDescent="0.25">
      <c r="A16">
        <v>10</v>
      </c>
      <c r="B16">
        <v>30</v>
      </c>
      <c r="C16">
        <v>1.2</v>
      </c>
      <c r="D16">
        <v>2608.1999999999998</v>
      </c>
      <c r="E16">
        <v>1341</v>
      </c>
      <c r="F16">
        <v>2258.1999999999998</v>
      </c>
      <c r="G16">
        <v>1363</v>
      </c>
      <c r="H16">
        <v>600.14874299999997</v>
      </c>
      <c r="I16">
        <v>405.43880999999999</v>
      </c>
    </row>
    <row r="17" spans="1:9" x14ac:dyDescent="0.25">
      <c r="A17">
        <v>10</v>
      </c>
      <c r="B17">
        <v>30</v>
      </c>
      <c r="C17">
        <v>1.2</v>
      </c>
      <c r="D17">
        <v>2387</v>
      </c>
      <c r="E17">
        <v>1253</v>
      </c>
      <c r="F17">
        <v>2361.8000000000002</v>
      </c>
      <c r="G17">
        <v>1301</v>
      </c>
      <c r="H17">
        <v>1373.9560939999999</v>
      </c>
      <c r="I17">
        <v>1014.6151599999999</v>
      </c>
    </row>
    <row r="18" spans="1:9" x14ac:dyDescent="0.25">
      <c r="A18">
        <v>10</v>
      </c>
      <c r="B18">
        <v>30</v>
      </c>
      <c r="C18">
        <v>1.2</v>
      </c>
      <c r="D18">
        <v>2248.8000000000002</v>
      </c>
      <c r="E18">
        <v>1056</v>
      </c>
      <c r="F18">
        <v>2222.1999999999998</v>
      </c>
      <c r="G18">
        <v>1117</v>
      </c>
      <c r="H18">
        <v>399.42613</v>
      </c>
      <c r="I18">
        <v>380.80416300000002</v>
      </c>
    </row>
    <row r="19" spans="1:9" x14ac:dyDescent="0.25">
      <c r="A19">
        <v>11</v>
      </c>
      <c r="B19">
        <v>33</v>
      </c>
      <c r="C19">
        <v>1.2</v>
      </c>
      <c r="D19">
        <v>2023.6</v>
      </c>
      <c r="E19">
        <v>1144</v>
      </c>
      <c r="F19">
        <v>1844.8</v>
      </c>
      <c r="G19">
        <v>1186</v>
      </c>
      <c r="H19">
        <v>417.06658900000002</v>
      </c>
      <c r="I19">
        <v>336.81619799999999</v>
      </c>
    </row>
    <row r="20" spans="1:9" x14ac:dyDescent="0.25">
      <c r="A20">
        <v>11</v>
      </c>
      <c r="B20">
        <v>33</v>
      </c>
      <c r="C20">
        <v>1.2</v>
      </c>
      <c r="D20">
        <v>2845.2</v>
      </c>
      <c r="E20">
        <v>1362</v>
      </c>
      <c r="F20">
        <v>2628.6</v>
      </c>
      <c r="G20">
        <v>1437</v>
      </c>
      <c r="H20">
        <v>1423.545505</v>
      </c>
      <c r="I20">
        <v>1152.9950389999999</v>
      </c>
    </row>
    <row r="21" spans="1:9" x14ac:dyDescent="0.25">
      <c r="A21">
        <v>11</v>
      </c>
      <c r="B21">
        <v>33</v>
      </c>
      <c r="C21">
        <v>1.2</v>
      </c>
      <c r="D21">
        <v>3574.2</v>
      </c>
      <c r="E21">
        <v>1803</v>
      </c>
      <c r="F21">
        <v>3410.8</v>
      </c>
      <c r="G21">
        <v>1822</v>
      </c>
      <c r="H21">
        <v>2028.332394</v>
      </c>
      <c r="I21">
        <v>1785.1793680000001</v>
      </c>
    </row>
    <row r="22" spans="1:9" x14ac:dyDescent="0.25">
      <c r="A22">
        <v>12</v>
      </c>
      <c r="B22">
        <v>36</v>
      </c>
      <c r="C22">
        <v>1.2</v>
      </c>
      <c r="D22">
        <v>3400.6</v>
      </c>
      <c r="E22">
        <v>1783</v>
      </c>
      <c r="F22">
        <v>3335.6</v>
      </c>
      <c r="G22">
        <v>1820</v>
      </c>
      <c r="H22">
        <v>1143.478343</v>
      </c>
      <c r="I22">
        <v>1008.529327</v>
      </c>
    </row>
    <row r="23" spans="1:9" x14ac:dyDescent="0.25">
      <c r="A23">
        <v>12</v>
      </c>
      <c r="B23">
        <v>36</v>
      </c>
      <c r="C23">
        <v>1.2</v>
      </c>
      <c r="D23">
        <v>3458.4</v>
      </c>
      <c r="E23">
        <v>1764</v>
      </c>
      <c r="F23">
        <v>3421.8</v>
      </c>
      <c r="G23">
        <v>1809</v>
      </c>
      <c r="H23">
        <v>5195.7074949999997</v>
      </c>
      <c r="I23">
        <v>4336.348403</v>
      </c>
    </row>
    <row r="24" spans="1:9" x14ac:dyDescent="0.25">
      <c r="A24">
        <v>12</v>
      </c>
      <c r="B24">
        <v>36</v>
      </c>
      <c r="C24">
        <v>1.2</v>
      </c>
      <c r="D24">
        <v>3127.2</v>
      </c>
      <c r="E24">
        <v>1662</v>
      </c>
      <c r="F24">
        <v>3107.8</v>
      </c>
      <c r="G24">
        <v>1669</v>
      </c>
      <c r="H24">
        <v>5357.862795</v>
      </c>
      <c r="I24">
        <v>4442.7060600000004</v>
      </c>
    </row>
    <row r="25" spans="1:9" x14ac:dyDescent="0.25">
      <c r="A25">
        <v>13</v>
      </c>
      <c r="B25">
        <v>39</v>
      </c>
      <c r="C25">
        <v>1.2</v>
      </c>
      <c r="D25">
        <v>3852.8</v>
      </c>
      <c r="E25">
        <v>2066</v>
      </c>
      <c r="F25">
        <v>3719.6</v>
      </c>
      <c r="G25">
        <v>2114</v>
      </c>
      <c r="H25">
        <v>2259.2566109999998</v>
      </c>
      <c r="I25">
        <v>1888.0595760000001</v>
      </c>
    </row>
    <row r="35" spans="8:8" x14ac:dyDescent="0.25">
      <c r="H35">
        <f>3899/3600</f>
        <v>1.0830555555555557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L1" sqref="L1:R25"/>
    </sheetView>
  </sheetViews>
  <sheetFormatPr defaultRowHeight="15" x14ac:dyDescent="0.25"/>
  <cols>
    <col min="1" max="9" width="9.7109375" customWidth="1"/>
    <col min="10" max="10" width="2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17</v>
      </c>
      <c r="M1" t="s">
        <v>9</v>
      </c>
      <c r="N1" t="s">
        <v>8</v>
      </c>
      <c r="O1" t="s">
        <v>10</v>
      </c>
      <c r="P1" t="s">
        <v>11</v>
      </c>
      <c r="Q1" t="s">
        <v>12</v>
      </c>
      <c r="R1" t="s">
        <v>18</v>
      </c>
    </row>
    <row r="2" spans="1:18" x14ac:dyDescent="0.25">
      <c r="A2">
        <v>20</v>
      </c>
      <c r="B2">
        <v>60</v>
      </c>
      <c r="C2">
        <v>1.2</v>
      </c>
      <c r="D2">
        <v>2959.4</v>
      </c>
      <c r="E2">
        <v>1829</v>
      </c>
      <c r="F2">
        <v>2918.6</v>
      </c>
      <c r="G2">
        <v>1847</v>
      </c>
      <c r="H2">
        <v>8.33901</v>
      </c>
      <c r="I2">
        <v>7.916296</v>
      </c>
      <c r="L2">
        <f>Table36810[[#This Row],[DRIVER]]+Table36810[[#This Row],[DRIVER]]*Table36810[[#This Row],[Ratio]]</f>
        <v>80</v>
      </c>
      <c r="M2">
        <v>20</v>
      </c>
      <c r="N2">
        <f t="shared" ref="N2:N25" si="0">SUMIF($A:$A,$M2,H:H)/COUNTIF($A:$A,$M2)</f>
        <v>45.962564666666658</v>
      </c>
      <c r="O2" s="1">
        <f t="shared" ref="O2:O25" si="1">SUMIF($A:$A,$M2,I:I)/COUNTIF($A:$A,$M2)</f>
        <v>41.470160999999997</v>
      </c>
      <c r="P2" s="1">
        <f>LOG(Table36810[[#This Row],[DRIVER]])</f>
        <v>1.3010299956639813</v>
      </c>
      <c r="Q2">
        <f>LOG(Table36810[[#This Row],[time(EFF)]])</f>
        <v>1.6624042539045334</v>
      </c>
      <c r="R2" s="1">
        <v>3</v>
      </c>
    </row>
    <row r="3" spans="1:18" x14ac:dyDescent="0.25">
      <c r="A3">
        <v>20</v>
      </c>
      <c r="B3">
        <v>60</v>
      </c>
      <c r="C3">
        <v>1.2</v>
      </c>
      <c r="D3">
        <v>3126.6</v>
      </c>
      <c r="E3">
        <v>1965</v>
      </c>
      <c r="F3">
        <v>3120.8</v>
      </c>
      <c r="G3">
        <v>1964</v>
      </c>
      <c r="H3">
        <v>27.01595</v>
      </c>
      <c r="I3">
        <v>19.567036000000002</v>
      </c>
      <c r="L3">
        <f>Table36810[[#This Row],[DRIVER]]+Table36810[[#This Row],[DRIVER]]*Table36810[[#This Row],[Ratio]]</f>
        <v>84</v>
      </c>
      <c r="M3">
        <v>21</v>
      </c>
      <c r="N3">
        <f t="shared" si="0"/>
        <v>49.52565116666667</v>
      </c>
      <c r="O3" s="1">
        <f t="shared" si="1"/>
        <v>48.532762666666663</v>
      </c>
      <c r="P3" s="1">
        <f>LOG(Table36810[[#This Row],[DRIVER]])</f>
        <v>1.3222192947339193</v>
      </c>
      <c r="Q3">
        <f>LOG(Table36810[[#This Row],[time(EFF)]])</f>
        <v>1.6948301943818316</v>
      </c>
      <c r="R3" s="1">
        <v>3</v>
      </c>
    </row>
    <row r="4" spans="1:18" x14ac:dyDescent="0.25">
      <c r="A4">
        <v>20</v>
      </c>
      <c r="B4">
        <v>60</v>
      </c>
      <c r="C4">
        <v>1.2</v>
      </c>
      <c r="D4">
        <v>2529.4</v>
      </c>
      <c r="E4">
        <v>1597</v>
      </c>
      <c r="F4">
        <v>2500.6</v>
      </c>
      <c r="G4">
        <v>1603</v>
      </c>
      <c r="H4">
        <v>12.291893</v>
      </c>
      <c r="I4">
        <v>10.254386999999999</v>
      </c>
      <c r="L4">
        <f>Table36810[[#This Row],[DRIVER]]+Table36810[[#This Row],[DRIVER]]*Table36810[[#This Row],[Ratio]]</f>
        <v>88</v>
      </c>
      <c r="M4">
        <v>22</v>
      </c>
      <c r="N4">
        <f t="shared" si="0"/>
        <v>29.550277333333337</v>
      </c>
      <c r="O4" s="1">
        <f t="shared" si="1"/>
        <v>28.685796666666665</v>
      </c>
      <c r="P4" s="1">
        <f>LOG(Table36810[[#This Row],[DRIVER]])</f>
        <v>1.3424226808222062</v>
      </c>
      <c r="Q4">
        <f>LOG(Table36810[[#This Row],[time(EFF)]])</f>
        <v>1.4705615611486149</v>
      </c>
      <c r="R4" s="1">
        <v>3</v>
      </c>
    </row>
    <row r="5" spans="1:18" x14ac:dyDescent="0.25">
      <c r="A5">
        <v>21</v>
      </c>
      <c r="B5">
        <v>63</v>
      </c>
      <c r="C5">
        <v>1.2</v>
      </c>
      <c r="D5">
        <v>2636</v>
      </c>
      <c r="E5">
        <v>1724</v>
      </c>
      <c r="F5">
        <v>2561</v>
      </c>
      <c r="G5">
        <v>1739</v>
      </c>
      <c r="H5">
        <v>52.898017000000003</v>
      </c>
      <c r="I5">
        <v>46.469256999999999</v>
      </c>
      <c r="L5">
        <f>Table36810[[#This Row],[DRIVER]]+Table36810[[#This Row],[DRIVER]]*Table36810[[#This Row],[Ratio]]</f>
        <v>92</v>
      </c>
      <c r="M5">
        <v>23</v>
      </c>
      <c r="N5">
        <f t="shared" si="0"/>
        <v>226.99605775000001</v>
      </c>
      <c r="O5" s="1">
        <f t="shared" si="1"/>
        <v>220.60106825000003</v>
      </c>
      <c r="P5" s="1">
        <f>LOG(Table36810[[#This Row],[DRIVER]])</f>
        <v>1.3617278360175928</v>
      </c>
      <c r="Q5">
        <f>LOG(Table36810[[#This Row],[time(EFF)]])</f>
        <v>2.3560183148482405</v>
      </c>
      <c r="R5" s="1">
        <v>3</v>
      </c>
    </row>
    <row r="6" spans="1:18" x14ac:dyDescent="0.25">
      <c r="A6">
        <v>21</v>
      </c>
      <c r="B6">
        <v>63</v>
      </c>
      <c r="C6">
        <v>1.2</v>
      </c>
      <c r="D6">
        <v>3320.8</v>
      </c>
      <c r="E6">
        <v>2026</v>
      </c>
      <c r="F6">
        <v>3222.6</v>
      </c>
      <c r="G6">
        <v>2073</v>
      </c>
      <c r="H6">
        <v>21.962852000000002</v>
      </c>
      <c r="I6">
        <v>22.385686</v>
      </c>
      <c r="L6">
        <f>Table36810[[#This Row],[DRIVER]]+Table36810[[#This Row],[DRIVER]]*Table36810[[#This Row],[Ratio]]</f>
        <v>96</v>
      </c>
      <c r="M6">
        <v>24</v>
      </c>
      <c r="N6">
        <f t="shared" si="0"/>
        <v>160.540783</v>
      </c>
      <c r="O6" s="1">
        <f t="shared" si="1"/>
        <v>155.04433133333333</v>
      </c>
      <c r="P6" s="1">
        <f>LOG(Table36810[[#This Row],[DRIVER]])</f>
        <v>1.3802112417116059</v>
      </c>
      <c r="Q6">
        <f>LOG(Table36810[[#This Row],[time(EFF)]])</f>
        <v>2.2055853768153528</v>
      </c>
      <c r="R6" s="1">
        <v>3</v>
      </c>
    </row>
    <row r="7" spans="1:18" x14ac:dyDescent="0.25">
      <c r="A7">
        <v>21</v>
      </c>
      <c r="B7">
        <v>63</v>
      </c>
      <c r="C7">
        <v>1.2</v>
      </c>
      <c r="D7">
        <v>2088.6</v>
      </c>
      <c r="E7">
        <v>1467</v>
      </c>
      <c r="F7">
        <v>2060</v>
      </c>
      <c r="G7">
        <v>1472</v>
      </c>
      <c r="H7">
        <v>38.234946999999998</v>
      </c>
      <c r="I7">
        <v>36.595958000000003</v>
      </c>
      <c r="L7">
        <f>Table36810[[#This Row],[DRIVER]]+Table36810[[#This Row],[DRIVER]]*Table36810[[#This Row],[Ratio]]</f>
        <v>100</v>
      </c>
      <c r="M7">
        <v>25</v>
      </c>
      <c r="N7">
        <f t="shared" si="0"/>
        <v>302.39738366666666</v>
      </c>
      <c r="O7" s="1">
        <f t="shared" si="1"/>
        <v>252.34437599999998</v>
      </c>
      <c r="P7" s="1">
        <f>LOG(Table36810[[#This Row],[DRIVER]])</f>
        <v>1.3979400086720377</v>
      </c>
      <c r="Q7">
        <f>LOG(Table36810[[#This Row],[time(EFF)]])</f>
        <v>2.4805780293422477</v>
      </c>
      <c r="R7" s="1">
        <v>3</v>
      </c>
    </row>
    <row r="8" spans="1:18" x14ac:dyDescent="0.25">
      <c r="A8">
        <v>22</v>
      </c>
      <c r="B8">
        <v>66</v>
      </c>
      <c r="C8">
        <v>1.2</v>
      </c>
      <c r="D8">
        <v>3092.8</v>
      </c>
      <c r="E8">
        <v>2026</v>
      </c>
      <c r="F8">
        <v>3091.6</v>
      </c>
      <c r="G8">
        <v>2026</v>
      </c>
      <c r="H8">
        <v>18.676459999999999</v>
      </c>
      <c r="I8">
        <v>12.160587</v>
      </c>
      <c r="L8">
        <f>Table36810[[#This Row],[DRIVER]]+Table36810[[#This Row],[DRIVER]]*Table36810[[#This Row],[Ratio]]</f>
        <v>104</v>
      </c>
      <c r="M8">
        <v>26</v>
      </c>
      <c r="N8">
        <f t="shared" si="0"/>
        <v>231.861321</v>
      </c>
      <c r="O8" s="1">
        <f t="shared" si="1"/>
        <v>226.36118266666665</v>
      </c>
      <c r="P8" s="1">
        <f>LOG(Table36810[[#This Row],[DRIVER]])</f>
        <v>1.414973347970818</v>
      </c>
      <c r="Q8">
        <f>LOG(Table36810[[#This Row],[time(EFF)]])</f>
        <v>2.3652283058725221</v>
      </c>
      <c r="R8" s="1">
        <v>3</v>
      </c>
    </row>
    <row r="9" spans="1:18" x14ac:dyDescent="0.25">
      <c r="A9">
        <v>22</v>
      </c>
      <c r="B9">
        <v>66</v>
      </c>
      <c r="C9">
        <v>1.2</v>
      </c>
      <c r="D9">
        <v>3602</v>
      </c>
      <c r="E9">
        <v>2180</v>
      </c>
      <c r="F9">
        <v>3492</v>
      </c>
      <c r="G9">
        <v>2244</v>
      </c>
      <c r="H9">
        <v>13.961194000000001</v>
      </c>
      <c r="I9">
        <v>13.457215</v>
      </c>
      <c r="L9">
        <f>Table36810[[#This Row],[DRIVER]]+Table36810[[#This Row],[DRIVER]]*Table36810[[#This Row],[Ratio]]</f>
        <v>108</v>
      </c>
      <c r="M9">
        <v>27</v>
      </c>
      <c r="N9">
        <f t="shared" si="0"/>
        <v>92.461813333333339</v>
      </c>
      <c r="O9" s="1">
        <f t="shared" si="1"/>
        <v>93.872623000000019</v>
      </c>
      <c r="P9" s="1">
        <f>LOG(Table36810[[#This Row],[DRIVER]])</f>
        <v>1.4313637641589874</v>
      </c>
      <c r="Q9" s="1">
        <f>LOG(Table36810[[#This Row],[time(EFF)]])</f>
        <v>1.965962406438621</v>
      </c>
      <c r="R9" s="1">
        <v>3</v>
      </c>
    </row>
    <row r="10" spans="1:18" x14ac:dyDescent="0.25">
      <c r="A10">
        <v>22</v>
      </c>
      <c r="B10">
        <v>66</v>
      </c>
      <c r="C10">
        <v>1.2</v>
      </c>
      <c r="D10">
        <v>3091.6</v>
      </c>
      <c r="E10">
        <v>1858</v>
      </c>
      <c r="F10">
        <v>3030.6</v>
      </c>
      <c r="G10">
        <v>1887</v>
      </c>
      <c r="H10">
        <v>26.653037999999999</v>
      </c>
      <c r="I10">
        <v>26.302388000000001</v>
      </c>
      <c r="L10">
        <f>Table36810[[#This Row],[DRIVER]]+Table36810[[#This Row],[DRIVER]]*Table36810[[#This Row],[Ratio]]</f>
        <v>112</v>
      </c>
      <c r="M10">
        <v>28</v>
      </c>
      <c r="N10">
        <f t="shared" si="0"/>
        <v>783.59439966666662</v>
      </c>
      <c r="O10" s="1">
        <f t="shared" si="1"/>
        <v>739.85402066666654</v>
      </c>
      <c r="P10" s="1">
        <f>LOG(Table36810[[#This Row],[DRIVER]])</f>
        <v>1.4471580313422192</v>
      </c>
      <c r="Q10" s="1">
        <f>LOG(Table36810[[#This Row],[time(EFF)]])</f>
        <v>2.8940913234399077</v>
      </c>
      <c r="R10" s="1">
        <v>3</v>
      </c>
    </row>
    <row r="11" spans="1:18" x14ac:dyDescent="0.25">
      <c r="A11">
        <v>23</v>
      </c>
      <c r="B11">
        <v>69</v>
      </c>
      <c r="C11">
        <v>1.2</v>
      </c>
      <c r="D11">
        <v>3114</v>
      </c>
      <c r="E11">
        <v>1920</v>
      </c>
      <c r="F11">
        <v>3086.4</v>
      </c>
      <c r="G11">
        <v>1932</v>
      </c>
      <c r="H11">
        <v>31.395008000000001</v>
      </c>
      <c r="I11">
        <v>31.803106</v>
      </c>
      <c r="L11">
        <f>Table36810[[#This Row],[DRIVER]]+Table36810[[#This Row],[DRIVER]]*Table36810[[#This Row],[Ratio]]</f>
        <v>116</v>
      </c>
      <c r="M11">
        <v>29</v>
      </c>
      <c r="N11">
        <f t="shared" si="0"/>
        <v>105.07905799999999</v>
      </c>
      <c r="O11" s="1">
        <f t="shared" si="1"/>
        <v>103.702223</v>
      </c>
      <c r="P11" s="1">
        <f>LOG(Table36810[[#This Row],[DRIVER]])</f>
        <v>1.4623979978989561</v>
      </c>
      <c r="Q11" s="1">
        <f>LOG(Table36810[[#This Row],[time(EFF)]])</f>
        <v>2.0215161708209637</v>
      </c>
      <c r="R11" s="1">
        <v>3</v>
      </c>
    </row>
    <row r="12" spans="1:18" x14ac:dyDescent="0.25">
      <c r="A12">
        <v>50</v>
      </c>
      <c r="B12">
        <v>150</v>
      </c>
      <c r="C12">
        <v>1.2</v>
      </c>
      <c r="D12">
        <v>8293.4</v>
      </c>
      <c r="E12">
        <v>5015</v>
      </c>
      <c r="F12">
        <v>8163.6</v>
      </c>
      <c r="G12">
        <v>5046</v>
      </c>
      <c r="H12">
        <v>7244.463667</v>
      </c>
      <c r="I12">
        <v>7237.3059110000004</v>
      </c>
      <c r="L12">
        <f>Table36810[[#This Row],[DRIVER]]+Table36810[[#This Row],[DRIVER]]*Table36810[[#This Row],[Ratio]]</f>
        <v>120</v>
      </c>
      <c r="M12">
        <v>30</v>
      </c>
      <c r="N12">
        <f t="shared" si="0"/>
        <v>344.35048066666667</v>
      </c>
      <c r="O12" s="1">
        <f t="shared" si="1"/>
        <v>336.8704616666667</v>
      </c>
      <c r="P12" s="1">
        <f>LOG(Table36810[[#This Row],[DRIVER]])</f>
        <v>1.4771212547196624</v>
      </c>
      <c r="Q12" s="1">
        <f>LOG(Table36810[[#This Row],[time(EFF)]])</f>
        <v>2.5370006935380816</v>
      </c>
      <c r="R12" s="1">
        <v>3</v>
      </c>
    </row>
    <row r="13" spans="1:18" x14ac:dyDescent="0.25">
      <c r="A13">
        <v>50</v>
      </c>
      <c r="B13">
        <v>150</v>
      </c>
      <c r="C13">
        <v>1.2</v>
      </c>
      <c r="D13">
        <v>9328.7999999999993</v>
      </c>
      <c r="E13">
        <v>5520</v>
      </c>
      <c r="F13">
        <v>9252.4</v>
      </c>
      <c r="G13">
        <v>5614</v>
      </c>
      <c r="H13">
        <v>1559.6116480000001</v>
      </c>
      <c r="I13">
        <v>1260.70652</v>
      </c>
      <c r="L13">
        <f>Table36810[[#This Row],[DRIVER]]+Table36810[[#This Row],[DRIVER]]*Table36810[[#This Row],[Ratio]]</f>
        <v>124</v>
      </c>
      <c r="M13">
        <v>31</v>
      </c>
      <c r="N13">
        <f t="shared" si="0"/>
        <v>668.00878</v>
      </c>
      <c r="O13" s="1">
        <f t="shared" si="1"/>
        <v>606.92969899999991</v>
      </c>
      <c r="P13" s="1">
        <f>LOG(Table36810[[#This Row],[DRIVER]])</f>
        <v>1.4913616938342726</v>
      </c>
      <c r="Q13" s="1">
        <f>LOG(Table36810[[#This Row],[time(EFF)]])</f>
        <v>2.824782170679875</v>
      </c>
      <c r="R13" s="1">
        <v>3</v>
      </c>
    </row>
    <row r="14" spans="1:18" x14ac:dyDescent="0.25">
      <c r="A14">
        <v>20</v>
      </c>
      <c r="B14">
        <v>60</v>
      </c>
      <c r="C14">
        <v>1.2</v>
      </c>
      <c r="D14">
        <v>4332.8</v>
      </c>
      <c r="E14">
        <v>2570</v>
      </c>
      <c r="F14">
        <v>4299.6000000000004</v>
      </c>
      <c r="G14">
        <v>2598</v>
      </c>
      <c r="H14">
        <v>164.761506</v>
      </c>
      <c r="I14">
        <v>167.28376800000001</v>
      </c>
      <c r="L14">
        <f>Table36810[[#This Row],[DRIVER]]+Table36810[[#This Row],[DRIVER]]*Table36810[[#This Row],[Ratio]]</f>
        <v>128</v>
      </c>
      <c r="M14">
        <v>32</v>
      </c>
      <c r="N14">
        <f t="shared" si="0"/>
        <v>1238.8964873333334</v>
      </c>
      <c r="O14" s="1">
        <f t="shared" si="1"/>
        <v>903.48774766666668</v>
      </c>
      <c r="P14" s="1">
        <f>LOG(Table36810[[#This Row],[DRIVER]])</f>
        <v>1.505149978319906</v>
      </c>
      <c r="Q14" s="1">
        <f>LOG(Table36810[[#This Row],[time(EFF)]])</f>
        <v>3.0930350215835416</v>
      </c>
      <c r="R14" s="1">
        <v>3</v>
      </c>
    </row>
    <row r="15" spans="1:18" x14ac:dyDescent="0.25">
      <c r="A15">
        <v>20</v>
      </c>
      <c r="B15">
        <v>60</v>
      </c>
      <c r="C15">
        <v>1.2</v>
      </c>
      <c r="D15">
        <v>2721.6</v>
      </c>
      <c r="E15">
        <v>1860</v>
      </c>
      <c r="F15">
        <v>2717.2</v>
      </c>
      <c r="G15">
        <v>1858</v>
      </c>
      <c r="H15">
        <v>35.088211999999999</v>
      </c>
      <c r="I15">
        <v>20.846167999999999</v>
      </c>
      <c r="L15">
        <f>Table36810[[#This Row],[DRIVER]]+Table36810[[#This Row],[DRIVER]]*Table36810[[#This Row],[Ratio]]</f>
        <v>132</v>
      </c>
      <c r="M15">
        <v>33</v>
      </c>
      <c r="N15">
        <f t="shared" si="0"/>
        <v>318.72005366666667</v>
      </c>
      <c r="O15" s="1">
        <f t="shared" si="1"/>
        <v>324.71438466666666</v>
      </c>
      <c r="P15" s="1">
        <f>LOG(Table36810[[#This Row],[DRIVER]])</f>
        <v>1.5185139398778875</v>
      </c>
      <c r="Q15" s="1">
        <f>LOG(Table36810[[#This Row],[time(EFF)]])</f>
        <v>2.5034093898709115</v>
      </c>
      <c r="R15" s="1">
        <v>3</v>
      </c>
    </row>
    <row r="16" spans="1:18" x14ac:dyDescent="0.25">
      <c r="A16">
        <v>20</v>
      </c>
      <c r="B16">
        <v>60</v>
      </c>
      <c r="C16">
        <v>1.2</v>
      </c>
      <c r="D16">
        <v>3483</v>
      </c>
      <c r="E16">
        <v>2181</v>
      </c>
      <c r="F16">
        <v>3456.6</v>
      </c>
      <c r="G16">
        <v>2211</v>
      </c>
      <c r="H16">
        <v>28.278817</v>
      </c>
      <c r="I16">
        <v>22.953310999999999</v>
      </c>
      <c r="L16">
        <f>Table36810[[#This Row],[DRIVER]]+Table36810[[#This Row],[DRIVER]]*Table36810[[#This Row],[Ratio]]</f>
        <v>136</v>
      </c>
      <c r="M16">
        <v>34</v>
      </c>
      <c r="N16">
        <f t="shared" si="0"/>
        <v>519.12948433333338</v>
      </c>
      <c r="O16" s="1">
        <f t="shared" si="1"/>
        <v>510.5676136666666</v>
      </c>
      <c r="P16" s="1">
        <f>LOG(Table36810[[#This Row],[DRIVER]])</f>
        <v>1.5314789170422551</v>
      </c>
      <c r="Q16" s="1">
        <f>LOG(Table36810[[#This Row],[time(EFF)]])</f>
        <v>2.7152756956475472</v>
      </c>
      <c r="R16" s="1">
        <v>3</v>
      </c>
    </row>
    <row r="17" spans="1:18" x14ac:dyDescent="0.25">
      <c r="A17">
        <v>21</v>
      </c>
      <c r="B17">
        <v>63</v>
      </c>
      <c r="C17">
        <v>1.2</v>
      </c>
      <c r="D17">
        <v>3822</v>
      </c>
      <c r="E17">
        <v>2472</v>
      </c>
      <c r="F17">
        <v>3791.8</v>
      </c>
      <c r="G17">
        <v>2473</v>
      </c>
      <c r="H17">
        <v>45.102716000000001</v>
      </c>
      <c r="I17">
        <v>44.888131000000001</v>
      </c>
      <c r="L17">
        <f>Table36810[[#This Row],[DRIVER]]+Table36810[[#This Row],[DRIVER]]*Table36810[[#This Row],[Ratio]]</f>
        <v>140</v>
      </c>
      <c r="M17">
        <v>35</v>
      </c>
      <c r="N17">
        <f t="shared" si="0"/>
        <v>2505.9410006666662</v>
      </c>
      <c r="O17" s="1">
        <f t="shared" si="1"/>
        <v>1332.79133</v>
      </c>
      <c r="P17" s="1">
        <f>LOG(Table36810[[#This Row],[DRIVER]])</f>
        <v>1.5440680443502757</v>
      </c>
      <c r="Q17" s="1">
        <f>LOG(Table36810[[#This Row],[time(EFF)]])</f>
        <v>3.3989708418430742</v>
      </c>
      <c r="R17" s="1">
        <v>3</v>
      </c>
    </row>
    <row r="18" spans="1:18" x14ac:dyDescent="0.25">
      <c r="A18">
        <v>21</v>
      </c>
      <c r="B18">
        <v>63</v>
      </c>
      <c r="C18">
        <v>1.2</v>
      </c>
      <c r="D18">
        <v>3269.4</v>
      </c>
      <c r="E18">
        <v>1899</v>
      </c>
      <c r="F18">
        <v>3151.8</v>
      </c>
      <c r="G18">
        <v>1935</v>
      </c>
      <c r="H18">
        <v>66.186087000000001</v>
      </c>
      <c r="I18">
        <v>67.024236999999999</v>
      </c>
      <c r="L18">
        <f>Table36810[[#This Row],[DRIVER]]+Table36810[[#This Row],[DRIVER]]*Table36810[[#This Row],[Ratio]]</f>
        <v>144</v>
      </c>
      <c r="M18">
        <v>36</v>
      </c>
      <c r="N18">
        <f t="shared" si="0"/>
        <v>1350.1242936666665</v>
      </c>
      <c r="O18" s="1">
        <f t="shared" si="1"/>
        <v>1297.6251363333333</v>
      </c>
      <c r="P18" s="1">
        <f>LOG(Table36810[[#This Row],[DRIVER]])</f>
        <v>1.5563025007672873</v>
      </c>
      <c r="Q18" s="1">
        <f>LOG(Table36810[[#This Row],[time(EFF)]])</f>
        <v>3.1303737518792776</v>
      </c>
      <c r="R18" s="1">
        <v>3</v>
      </c>
    </row>
    <row r="19" spans="1:18" x14ac:dyDescent="0.25">
      <c r="A19">
        <v>21</v>
      </c>
      <c r="B19">
        <v>63</v>
      </c>
      <c r="C19">
        <v>1.2</v>
      </c>
      <c r="D19">
        <v>4117.3999999999996</v>
      </c>
      <c r="E19">
        <v>2609</v>
      </c>
      <c r="F19">
        <v>4113.3999999999996</v>
      </c>
      <c r="G19">
        <v>2611</v>
      </c>
      <c r="H19">
        <v>72.769288000000003</v>
      </c>
      <c r="I19">
        <v>73.833307000000005</v>
      </c>
      <c r="L19">
        <f>Table36810[[#This Row],[DRIVER]]+Table36810[[#This Row],[DRIVER]]*Table36810[[#This Row],[Ratio]]</f>
        <v>148</v>
      </c>
      <c r="M19">
        <v>37</v>
      </c>
      <c r="N19">
        <f t="shared" si="0"/>
        <v>489.46050199999991</v>
      </c>
      <c r="O19" s="1">
        <f t="shared" si="1"/>
        <v>505.48278066666671</v>
      </c>
      <c r="P19" s="1">
        <f>LOG(Table36810[[#This Row],[DRIVER]])</f>
        <v>1.568201724066995</v>
      </c>
      <c r="Q19" s="1">
        <f>LOG(Table36810[[#This Row],[time(EFF)]])</f>
        <v>2.6897176512861303</v>
      </c>
      <c r="R19" s="1">
        <v>3</v>
      </c>
    </row>
    <row r="20" spans="1:18" x14ac:dyDescent="0.25">
      <c r="A20">
        <v>22</v>
      </c>
      <c r="B20">
        <v>66</v>
      </c>
      <c r="C20">
        <v>1.2</v>
      </c>
      <c r="D20">
        <v>3836.2</v>
      </c>
      <c r="E20">
        <v>2347</v>
      </c>
      <c r="F20">
        <v>3749.4</v>
      </c>
      <c r="G20">
        <v>2355</v>
      </c>
      <c r="H20">
        <v>20.365638000000001</v>
      </c>
      <c r="I20">
        <v>19.971702000000001</v>
      </c>
      <c r="L20">
        <f>Table36810[[#This Row],[DRIVER]]+Table36810[[#This Row],[DRIVER]]*Table36810[[#This Row],[Ratio]]</f>
        <v>152</v>
      </c>
      <c r="M20">
        <v>38</v>
      </c>
      <c r="N20">
        <f t="shared" si="0"/>
        <v>578.74764100000004</v>
      </c>
      <c r="O20" s="1">
        <f t="shared" si="1"/>
        <v>553.08970699999998</v>
      </c>
      <c r="P20" s="1">
        <f>LOG(Table36810[[#This Row],[DRIVER]])</f>
        <v>1.5797835966168101</v>
      </c>
      <c r="Q20" s="1">
        <f>LOG(Table36810[[#This Row],[time(EFF)]])</f>
        <v>2.7624892338268374</v>
      </c>
      <c r="R20" s="1">
        <v>3</v>
      </c>
    </row>
    <row r="21" spans="1:18" x14ac:dyDescent="0.25">
      <c r="A21">
        <v>22</v>
      </c>
      <c r="B21">
        <v>66</v>
      </c>
      <c r="C21">
        <v>1.2</v>
      </c>
      <c r="D21">
        <v>3712.4</v>
      </c>
      <c r="E21">
        <v>2252</v>
      </c>
      <c r="F21">
        <v>3598.8</v>
      </c>
      <c r="G21">
        <v>2262</v>
      </c>
      <c r="H21">
        <v>82.095941999999994</v>
      </c>
      <c r="I21">
        <v>84.678574999999995</v>
      </c>
      <c r="L21">
        <f>Table36810[[#This Row],[DRIVER]]+Table36810[[#This Row],[DRIVER]]*Table36810[[#This Row],[Ratio]]</f>
        <v>156</v>
      </c>
      <c r="M21">
        <v>39</v>
      </c>
      <c r="N21">
        <f t="shared" si="0"/>
        <v>418.95295033333332</v>
      </c>
      <c r="O21" s="1">
        <f t="shared" si="1"/>
        <v>411.21695699999992</v>
      </c>
      <c r="P21" s="1">
        <f>LOG(Table36810[[#This Row],[DRIVER]])</f>
        <v>1.5910646070264991</v>
      </c>
      <c r="Q21" s="1">
        <f>LOG(Table36810[[#This Row],[time(EFF)]])</f>
        <v>2.6221652531382946</v>
      </c>
      <c r="R21" s="1">
        <v>3</v>
      </c>
    </row>
    <row r="22" spans="1:18" x14ac:dyDescent="0.25">
      <c r="A22">
        <v>22</v>
      </c>
      <c r="B22">
        <v>66</v>
      </c>
      <c r="C22">
        <v>1.2</v>
      </c>
      <c r="D22">
        <v>3585.4</v>
      </c>
      <c r="E22">
        <v>2167</v>
      </c>
      <c r="F22">
        <v>3543.8</v>
      </c>
      <c r="G22">
        <v>2189</v>
      </c>
      <c r="H22">
        <v>15.549391999999999</v>
      </c>
      <c r="I22">
        <v>15.544313000000001</v>
      </c>
      <c r="L22">
        <f>Table36810[[#This Row],[DRIVER]]+Table36810[[#This Row],[DRIVER]]*Table36810[[#This Row],[Ratio]]</f>
        <v>160</v>
      </c>
      <c r="M22">
        <v>40</v>
      </c>
      <c r="N22">
        <f t="shared" si="0"/>
        <v>2203.3557713333335</v>
      </c>
      <c r="O22" s="1">
        <f t="shared" si="1"/>
        <v>2038.2647633333333</v>
      </c>
      <c r="P22" s="1">
        <f>LOG(Table36810[[#This Row],[DRIVER]])</f>
        <v>1.6020599913279623</v>
      </c>
      <c r="Q22" s="1">
        <f>LOG(Table36810[[#This Row],[time(EFF)]])</f>
        <v>3.343084627451288</v>
      </c>
      <c r="R22" s="1">
        <v>3</v>
      </c>
    </row>
    <row r="23" spans="1:18" x14ac:dyDescent="0.25">
      <c r="A23">
        <v>23</v>
      </c>
      <c r="B23">
        <v>69</v>
      </c>
      <c r="C23">
        <v>1.2</v>
      </c>
      <c r="D23">
        <v>3797.8</v>
      </c>
      <c r="E23">
        <v>2365</v>
      </c>
      <c r="F23">
        <v>3727.2</v>
      </c>
      <c r="G23">
        <v>2370</v>
      </c>
      <c r="H23">
        <v>637.588931</v>
      </c>
      <c r="I23">
        <v>628.41560000000004</v>
      </c>
      <c r="L23">
        <f>Table36810[[#This Row],[DRIVER]]+Table36810[[#This Row],[DRIVER]]*Table36810[[#This Row],[Ratio]]</f>
        <v>164</v>
      </c>
      <c r="M23">
        <v>41</v>
      </c>
      <c r="N23">
        <f t="shared" si="0"/>
        <v>4425.5501846666666</v>
      </c>
      <c r="O23" s="1">
        <f t="shared" si="1"/>
        <v>1978.4050663333335</v>
      </c>
      <c r="P23" s="1">
        <f>LOG(Table36810[[#This Row],[DRIVER]])</f>
        <v>1.6127838567197355</v>
      </c>
      <c r="Q23" s="1">
        <f>LOG(Table36810[[#This Row],[time(EFF)]])</f>
        <v>3.6459672699064982</v>
      </c>
      <c r="R23" s="1">
        <v>3</v>
      </c>
    </row>
    <row r="24" spans="1:18" x14ac:dyDescent="0.25">
      <c r="A24">
        <v>23</v>
      </c>
      <c r="B24">
        <v>69</v>
      </c>
      <c r="C24">
        <v>1.2</v>
      </c>
      <c r="D24">
        <v>3372.8</v>
      </c>
      <c r="E24">
        <v>2042</v>
      </c>
      <c r="F24">
        <v>3323.8</v>
      </c>
      <c r="G24">
        <v>2065</v>
      </c>
      <c r="H24">
        <v>113.886247</v>
      </c>
      <c r="I24">
        <v>84.846839000000003</v>
      </c>
      <c r="L24">
        <f>Table36810[[#This Row],[DRIVER]]+Table36810[[#This Row],[DRIVER]]*Table36810[[#This Row],[Ratio]]</f>
        <v>168</v>
      </c>
      <c r="M24">
        <v>42</v>
      </c>
      <c r="N24">
        <f t="shared" si="0"/>
        <v>3271.3241280000002</v>
      </c>
      <c r="O24" s="1">
        <f t="shared" si="1"/>
        <v>3434.5741833333336</v>
      </c>
      <c r="P24" s="1">
        <f>LOG(Table36810[[#This Row],[DRIVER]])</f>
        <v>1.6232492903979006</v>
      </c>
      <c r="Q24" s="1">
        <f>LOG(Table36810[[#This Row],[time(EFF)]])</f>
        <v>3.5147235768452174</v>
      </c>
      <c r="R24" s="1">
        <v>3</v>
      </c>
    </row>
    <row r="25" spans="1:18" x14ac:dyDescent="0.25">
      <c r="A25">
        <v>23</v>
      </c>
      <c r="B25">
        <v>69</v>
      </c>
      <c r="C25">
        <v>1.2</v>
      </c>
      <c r="D25">
        <v>4131.2</v>
      </c>
      <c r="E25">
        <v>2438</v>
      </c>
      <c r="F25">
        <v>4054.6</v>
      </c>
      <c r="G25">
        <v>2473</v>
      </c>
      <c r="H25">
        <v>125.114045</v>
      </c>
      <c r="I25">
        <v>137.338728</v>
      </c>
      <c r="L25">
        <f>Table36810[[#This Row],[DRIVER]]+Table36810[[#This Row],[DRIVER]]*Table36810[[#This Row],[Ratio]]</f>
        <v>172</v>
      </c>
      <c r="M25">
        <v>43</v>
      </c>
      <c r="N25">
        <f t="shared" si="0"/>
        <v>1379.9778479999998</v>
      </c>
      <c r="O25" s="1">
        <f t="shared" si="1"/>
        <v>1344.0916803333332</v>
      </c>
      <c r="P25" s="1">
        <f>LOG(Table36810[[#This Row],[DRIVER]])</f>
        <v>1.6334684555795864</v>
      </c>
      <c r="Q25" s="1">
        <f>LOG(Table36810[[#This Row],[time(EFF)]])</f>
        <v>3.1398721149747302</v>
      </c>
      <c r="R25" s="1">
        <v>3</v>
      </c>
    </row>
    <row r="26" spans="1:18" x14ac:dyDescent="0.25">
      <c r="A26">
        <v>24</v>
      </c>
      <c r="B26">
        <v>72</v>
      </c>
      <c r="C26">
        <v>1.2</v>
      </c>
      <c r="D26">
        <v>3821.8</v>
      </c>
      <c r="E26">
        <v>2425</v>
      </c>
      <c r="F26">
        <v>3801.4</v>
      </c>
      <c r="G26">
        <v>2455</v>
      </c>
      <c r="H26">
        <v>292.30655200000001</v>
      </c>
      <c r="I26">
        <v>286.35908599999999</v>
      </c>
    </row>
    <row r="27" spans="1:18" x14ac:dyDescent="0.25">
      <c r="A27">
        <v>24</v>
      </c>
      <c r="B27">
        <v>72</v>
      </c>
      <c r="C27">
        <v>1.2</v>
      </c>
      <c r="D27">
        <v>4836.6000000000004</v>
      </c>
      <c r="E27">
        <v>2811</v>
      </c>
      <c r="F27">
        <v>4819.3999999999996</v>
      </c>
      <c r="G27">
        <v>2843</v>
      </c>
      <c r="H27">
        <v>49.146389999999997</v>
      </c>
      <c r="I27">
        <v>48.620406000000003</v>
      </c>
    </row>
    <row r="28" spans="1:18" x14ac:dyDescent="0.25">
      <c r="A28">
        <v>24</v>
      </c>
      <c r="B28">
        <v>72</v>
      </c>
      <c r="C28">
        <v>1.2</v>
      </c>
      <c r="D28">
        <v>3209.8</v>
      </c>
      <c r="E28">
        <v>2167</v>
      </c>
      <c r="F28">
        <v>3114.4</v>
      </c>
      <c r="G28">
        <v>2218</v>
      </c>
      <c r="H28">
        <v>140.16940700000001</v>
      </c>
      <c r="I28">
        <v>130.153502</v>
      </c>
    </row>
    <row r="29" spans="1:18" x14ac:dyDescent="0.25">
      <c r="A29">
        <v>25</v>
      </c>
      <c r="B29">
        <v>75</v>
      </c>
      <c r="C29">
        <v>1.2</v>
      </c>
      <c r="D29">
        <v>4399.6000000000004</v>
      </c>
      <c r="E29">
        <v>2608</v>
      </c>
      <c r="F29">
        <v>4337.2</v>
      </c>
      <c r="G29">
        <v>2614</v>
      </c>
      <c r="H29">
        <v>371.62855300000001</v>
      </c>
      <c r="I29">
        <v>225.733531</v>
      </c>
    </row>
    <row r="30" spans="1:18" x14ac:dyDescent="0.25">
      <c r="A30">
        <v>25</v>
      </c>
      <c r="B30">
        <v>75</v>
      </c>
      <c r="C30">
        <v>1.2</v>
      </c>
      <c r="D30">
        <v>4451.6000000000004</v>
      </c>
      <c r="E30">
        <v>2780</v>
      </c>
      <c r="F30">
        <v>4408.3999999999996</v>
      </c>
      <c r="G30">
        <v>2792</v>
      </c>
      <c r="H30">
        <v>527.08542199999999</v>
      </c>
      <c r="I30">
        <v>522.68216199999995</v>
      </c>
    </row>
    <row r="31" spans="1:18" x14ac:dyDescent="0.25">
      <c r="A31">
        <v>25</v>
      </c>
      <c r="B31">
        <v>75</v>
      </c>
      <c r="C31">
        <v>1.2</v>
      </c>
      <c r="D31">
        <v>3692.2</v>
      </c>
      <c r="E31">
        <v>2353</v>
      </c>
      <c r="F31">
        <v>3623.2</v>
      </c>
      <c r="G31">
        <v>2374</v>
      </c>
      <c r="H31">
        <v>8.4781759999999995</v>
      </c>
      <c r="I31">
        <v>8.6174350000000004</v>
      </c>
    </row>
    <row r="32" spans="1:18" x14ac:dyDescent="0.25">
      <c r="A32">
        <v>26</v>
      </c>
      <c r="B32">
        <v>78</v>
      </c>
      <c r="C32">
        <v>1.2</v>
      </c>
      <c r="D32">
        <v>4322.6000000000004</v>
      </c>
      <c r="E32">
        <v>2657</v>
      </c>
      <c r="F32">
        <v>4221.8</v>
      </c>
      <c r="G32">
        <v>2681</v>
      </c>
      <c r="H32">
        <v>112.552505</v>
      </c>
      <c r="I32">
        <v>113.197264</v>
      </c>
    </row>
    <row r="33" spans="1:9" x14ac:dyDescent="0.25">
      <c r="A33">
        <v>26</v>
      </c>
      <c r="B33">
        <v>78</v>
      </c>
      <c r="C33">
        <v>1.2</v>
      </c>
      <c r="D33">
        <v>4634.3999999999996</v>
      </c>
      <c r="E33">
        <v>2742</v>
      </c>
      <c r="F33">
        <v>4579.3999999999996</v>
      </c>
      <c r="G33">
        <v>2771</v>
      </c>
      <c r="H33">
        <v>465.92884400000003</v>
      </c>
      <c r="I33">
        <v>467.95080300000001</v>
      </c>
    </row>
    <row r="34" spans="1:9" x14ac:dyDescent="0.25">
      <c r="A34">
        <v>26</v>
      </c>
      <c r="B34">
        <v>78</v>
      </c>
      <c r="C34">
        <v>1.2</v>
      </c>
      <c r="D34">
        <v>4504.8</v>
      </c>
      <c r="E34">
        <v>2724</v>
      </c>
      <c r="F34">
        <v>4402.3999999999996</v>
      </c>
      <c r="G34">
        <v>2750</v>
      </c>
      <c r="H34">
        <v>117.102614</v>
      </c>
      <c r="I34">
        <v>97.935480999999996</v>
      </c>
    </row>
    <row r="35" spans="1:9" x14ac:dyDescent="0.25">
      <c r="A35">
        <v>27</v>
      </c>
      <c r="B35">
        <v>81</v>
      </c>
      <c r="C35">
        <v>1.2</v>
      </c>
      <c r="D35">
        <v>4569.6000000000004</v>
      </c>
      <c r="E35">
        <v>2856</v>
      </c>
      <c r="F35">
        <v>4439.3999999999996</v>
      </c>
      <c r="G35">
        <v>2883</v>
      </c>
      <c r="H35">
        <v>42.274039000000002</v>
      </c>
      <c r="I35">
        <v>40.711190000000002</v>
      </c>
    </row>
    <row r="36" spans="1:9" x14ac:dyDescent="0.25">
      <c r="A36">
        <v>27</v>
      </c>
      <c r="B36">
        <v>81</v>
      </c>
      <c r="C36">
        <v>1.2</v>
      </c>
      <c r="D36">
        <v>4800.2</v>
      </c>
      <c r="E36">
        <v>3071</v>
      </c>
      <c r="F36">
        <v>4698.6000000000004</v>
      </c>
      <c r="G36">
        <v>3093</v>
      </c>
      <c r="H36">
        <v>135.67966300000001</v>
      </c>
      <c r="I36">
        <v>137.91853399999999</v>
      </c>
    </row>
    <row r="37" spans="1:9" x14ac:dyDescent="0.25">
      <c r="A37">
        <v>27</v>
      </c>
      <c r="B37">
        <v>81</v>
      </c>
      <c r="C37">
        <v>1.2</v>
      </c>
      <c r="D37">
        <v>4872</v>
      </c>
      <c r="E37">
        <v>3060</v>
      </c>
      <c r="F37">
        <v>4690.8</v>
      </c>
      <c r="G37">
        <v>3084</v>
      </c>
      <c r="H37">
        <v>99.431737999999996</v>
      </c>
      <c r="I37">
        <v>102.988145</v>
      </c>
    </row>
    <row r="38" spans="1:9" x14ac:dyDescent="0.25">
      <c r="A38">
        <v>28</v>
      </c>
      <c r="B38">
        <v>84</v>
      </c>
      <c r="C38">
        <v>1.2</v>
      </c>
      <c r="D38">
        <v>5845</v>
      </c>
      <c r="E38">
        <v>3403</v>
      </c>
      <c r="F38">
        <v>5824.4</v>
      </c>
      <c r="G38">
        <v>3446</v>
      </c>
      <c r="H38">
        <v>2273.0694490000001</v>
      </c>
      <c r="I38">
        <v>2142.4860899999999</v>
      </c>
    </row>
    <row r="39" spans="1:9" x14ac:dyDescent="0.25">
      <c r="A39">
        <v>28</v>
      </c>
      <c r="B39">
        <v>84</v>
      </c>
      <c r="C39">
        <v>1.2</v>
      </c>
      <c r="D39">
        <v>5266.6</v>
      </c>
      <c r="E39">
        <v>3259</v>
      </c>
      <c r="F39">
        <v>5250.6</v>
      </c>
      <c r="G39">
        <v>3279</v>
      </c>
      <c r="H39">
        <v>36.113923999999997</v>
      </c>
      <c r="I39">
        <v>36.614725999999997</v>
      </c>
    </row>
    <row r="40" spans="1:9" x14ac:dyDescent="0.25">
      <c r="A40">
        <v>28</v>
      </c>
      <c r="B40">
        <v>84</v>
      </c>
      <c r="C40">
        <v>1.2</v>
      </c>
      <c r="D40">
        <v>4944.2</v>
      </c>
      <c r="E40">
        <v>2951</v>
      </c>
      <c r="F40">
        <v>4828.3999999999996</v>
      </c>
      <c r="G40">
        <v>2966</v>
      </c>
      <c r="H40">
        <v>41.599826</v>
      </c>
      <c r="I40">
        <v>40.461246000000003</v>
      </c>
    </row>
    <row r="41" spans="1:9" x14ac:dyDescent="0.25">
      <c r="A41">
        <v>29</v>
      </c>
      <c r="B41">
        <v>87</v>
      </c>
      <c r="C41">
        <v>1.2</v>
      </c>
      <c r="D41">
        <v>5365.6</v>
      </c>
      <c r="E41">
        <v>3244</v>
      </c>
      <c r="F41">
        <v>5317.2</v>
      </c>
      <c r="G41">
        <v>3270</v>
      </c>
      <c r="H41">
        <v>99.861339999999998</v>
      </c>
      <c r="I41">
        <v>103.10984999999999</v>
      </c>
    </row>
    <row r="42" spans="1:9" x14ac:dyDescent="0.25">
      <c r="A42">
        <v>29</v>
      </c>
      <c r="B42">
        <v>87</v>
      </c>
      <c r="C42">
        <v>1.2</v>
      </c>
      <c r="D42">
        <v>5117.3999999999996</v>
      </c>
      <c r="E42">
        <v>3255</v>
      </c>
      <c r="F42">
        <v>5117.3999999999996</v>
      </c>
      <c r="G42">
        <v>3255</v>
      </c>
      <c r="H42">
        <v>104.062251</v>
      </c>
      <c r="I42">
        <v>104.397507</v>
      </c>
    </row>
    <row r="43" spans="1:9" x14ac:dyDescent="0.25">
      <c r="A43">
        <v>29</v>
      </c>
      <c r="B43">
        <v>87</v>
      </c>
      <c r="C43">
        <v>1.2</v>
      </c>
      <c r="D43">
        <v>4834.6000000000004</v>
      </c>
      <c r="E43">
        <v>3091</v>
      </c>
      <c r="F43">
        <v>4825.3999999999996</v>
      </c>
      <c r="G43">
        <v>3095</v>
      </c>
      <c r="H43">
        <v>111.31358299999999</v>
      </c>
      <c r="I43">
        <v>103.599312</v>
      </c>
    </row>
    <row r="44" spans="1:9" x14ac:dyDescent="0.25">
      <c r="A44">
        <v>30</v>
      </c>
      <c r="B44">
        <v>90</v>
      </c>
      <c r="C44">
        <v>1.2</v>
      </c>
      <c r="D44">
        <v>5685.2</v>
      </c>
      <c r="E44">
        <v>3518</v>
      </c>
      <c r="F44">
        <v>5646.6</v>
      </c>
      <c r="G44">
        <v>3537</v>
      </c>
      <c r="H44">
        <v>541.64424499999996</v>
      </c>
      <c r="I44">
        <v>500.68854299999998</v>
      </c>
    </row>
    <row r="45" spans="1:9" x14ac:dyDescent="0.25">
      <c r="A45">
        <v>30</v>
      </c>
      <c r="B45">
        <v>90</v>
      </c>
      <c r="C45">
        <v>1.2</v>
      </c>
      <c r="D45">
        <v>4924.6000000000004</v>
      </c>
      <c r="E45">
        <v>3145</v>
      </c>
      <c r="F45">
        <v>4855</v>
      </c>
      <c r="G45">
        <v>3163</v>
      </c>
      <c r="H45">
        <v>349.64607000000001</v>
      </c>
      <c r="I45">
        <v>376.380697</v>
      </c>
    </row>
    <row r="46" spans="1:9" x14ac:dyDescent="0.25">
      <c r="A46">
        <v>30</v>
      </c>
      <c r="B46">
        <v>90</v>
      </c>
      <c r="C46">
        <v>1.2</v>
      </c>
      <c r="D46">
        <v>4894.6000000000004</v>
      </c>
      <c r="E46">
        <v>2989</v>
      </c>
      <c r="F46">
        <v>4817.6000000000004</v>
      </c>
      <c r="G46">
        <v>3014</v>
      </c>
      <c r="H46">
        <v>141.76112699999999</v>
      </c>
      <c r="I46">
        <v>133.542145</v>
      </c>
    </row>
    <row r="47" spans="1:9" x14ac:dyDescent="0.25">
      <c r="A47">
        <v>31</v>
      </c>
      <c r="B47">
        <v>93</v>
      </c>
      <c r="C47">
        <v>1.2</v>
      </c>
      <c r="D47">
        <v>5657</v>
      </c>
      <c r="E47">
        <v>3539</v>
      </c>
      <c r="F47">
        <v>5614.6</v>
      </c>
      <c r="G47">
        <v>3553</v>
      </c>
      <c r="H47">
        <v>1020.772927</v>
      </c>
      <c r="I47">
        <v>819.51916700000004</v>
      </c>
    </row>
    <row r="48" spans="1:9" x14ac:dyDescent="0.25">
      <c r="A48">
        <v>31</v>
      </c>
      <c r="B48">
        <v>93</v>
      </c>
      <c r="C48">
        <v>1.2</v>
      </c>
      <c r="D48">
        <v>6655.4</v>
      </c>
      <c r="E48">
        <v>3857</v>
      </c>
      <c r="F48">
        <v>6620</v>
      </c>
      <c r="G48">
        <v>3908</v>
      </c>
      <c r="H48">
        <v>907.46684400000004</v>
      </c>
      <c r="I48">
        <v>920.33581000000004</v>
      </c>
    </row>
    <row r="49" spans="1:9" x14ac:dyDescent="0.25">
      <c r="A49">
        <v>31</v>
      </c>
      <c r="B49">
        <v>93</v>
      </c>
      <c r="C49">
        <v>1.2</v>
      </c>
      <c r="D49">
        <v>6111.6</v>
      </c>
      <c r="E49">
        <v>3762</v>
      </c>
      <c r="F49">
        <v>6092.8</v>
      </c>
      <c r="G49">
        <v>3772</v>
      </c>
      <c r="H49">
        <v>75.786569</v>
      </c>
      <c r="I49">
        <v>80.934119999999993</v>
      </c>
    </row>
    <row r="50" spans="1:9" x14ac:dyDescent="0.25">
      <c r="A50">
        <v>32</v>
      </c>
      <c r="B50">
        <v>96</v>
      </c>
      <c r="C50">
        <v>1.2</v>
      </c>
      <c r="D50">
        <v>5719</v>
      </c>
      <c r="E50">
        <v>3379</v>
      </c>
      <c r="F50">
        <v>5682</v>
      </c>
      <c r="G50">
        <v>3402</v>
      </c>
      <c r="H50">
        <v>238.33942500000001</v>
      </c>
      <c r="I50">
        <v>213.226709</v>
      </c>
    </row>
    <row r="51" spans="1:9" x14ac:dyDescent="0.25">
      <c r="A51">
        <v>32</v>
      </c>
      <c r="B51">
        <v>96</v>
      </c>
      <c r="C51">
        <v>1.2</v>
      </c>
      <c r="D51">
        <v>6761.2</v>
      </c>
      <c r="E51">
        <v>4324</v>
      </c>
      <c r="F51">
        <v>6739.2</v>
      </c>
      <c r="G51">
        <v>4326</v>
      </c>
      <c r="H51">
        <v>177.180531</v>
      </c>
      <c r="I51">
        <v>176.122108</v>
      </c>
    </row>
    <row r="52" spans="1:9" x14ac:dyDescent="0.25">
      <c r="A52">
        <v>32</v>
      </c>
      <c r="B52">
        <v>96</v>
      </c>
      <c r="C52">
        <v>1.2</v>
      </c>
      <c r="D52">
        <v>5963.2</v>
      </c>
      <c r="E52">
        <v>3682</v>
      </c>
      <c r="F52">
        <v>5873.8</v>
      </c>
      <c r="G52">
        <v>3709</v>
      </c>
      <c r="H52">
        <v>3301.1695060000002</v>
      </c>
      <c r="I52">
        <v>2321.1144260000001</v>
      </c>
    </row>
    <row r="53" spans="1:9" x14ac:dyDescent="0.25">
      <c r="A53">
        <v>33</v>
      </c>
      <c r="B53">
        <v>99</v>
      </c>
      <c r="C53">
        <v>1.2</v>
      </c>
      <c r="D53">
        <v>6417.4</v>
      </c>
      <c r="E53">
        <v>3829</v>
      </c>
      <c r="F53">
        <v>6327</v>
      </c>
      <c r="G53">
        <v>3861</v>
      </c>
      <c r="H53">
        <v>598.54869199999996</v>
      </c>
      <c r="I53">
        <v>597.24643700000001</v>
      </c>
    </row>
    <row r="54" spans="1:9" x14ac:dyDescent="0.25">
      <c r="A54">
        <v>33</v>
      </c>
      <c r="B54">
        <v>99</v>
      </c>
      <c r="C54">
        <v>1.2</v>
      </c>
      <c r="D54">
        <v>6287.4</v>
      </c>
      <c r="E54">
        <v>4107</v>
      </c>
      <c r="F54">
        <v>6174.6</v>
      </c>
      <c r="G54">
        <v>4131</v>
      </c>
      <c r="H54">
        <v>219.79212899999999</v>
      </c>
      <c r="I54">
        <v>226.104421</v>
      </c>
    </row>
    <row r="55" spans="1:9" x14ac:dyDescent="0.25">
      <c r="A55">
        <v>33</v>
      </c>
      <c r="B55">
        <v>99</v>
      </c>
      <c r="C55">
        <v>1.2</v>
      </c>
      <c r="D55">
        <v>6153.2</v>
      </c>
      <c r="E55">
        <v>3830</v>
      </c>
      <c r="F55">
        <v>6152</v>
      </c>
      <c r="G55">
        <v>3830</v>
      </c>
      <c r="H55">
        <v>137.81934000000001</v>
      </c>
      <c r="I55">
        <v>150.79229599999999</v>
      </c>
    </row>
    <row r="56" spans="1:9" x14ac:dyDescent="0.25">
      <c r="A56">
        <v>34</v>
      </c>
      <c r="B56">
        <v>102</v>
      </c>
      <c r="C56">
        <v>1.2</v>
      </c>
      <c r="D56">
        <v>7499.4</v>
      </c>
      <c r="E56">
        <v>4365</v>
      </c>
      <c r="F56">
        <v>7378.6</v>
      </c>
      <c r="G56">
        <v>4411</v>
      </c>
      <c r="H56">
        <v>538.14183000000003</v>
      </c>
      <c r="I56">
        <v>493.07029</v>
      </c>
    </row>
    <row r="57" spans="1:9" x14ac:dyDescent="0.25">
      <c r="A57">
        <v>34</v>
      </c>
      <c r="B57">
        <v>102</v>
      </c>
      <c r="C57">
        <v>1.2</v>
      </c>
      <c r="D57">
        <v>6732.4</v>
      </c>
      <c r="E57">
        <v>4174</v>
      </c>
      <c r="F57">
        <v>6611</v>
      </c>
      <c r="G57">
        <v>4181</v>
      </c>
      <c r="H57">
        <v>698.92837299999997</v>
      </c>
      <c r="I57">
        <v>738.090191</v>
      </c>
    </row>
    <row r="58" spans="1:9" x14ac:dyDescent="0.25">
      <c r="A58">
        <v>34</v>
      </c>
      <c r="B58">
        <v>102</v>
      </c>
      <c r="C58">
        <v>1.2</v>
      </c>
      <c r="D58">
        <v>6438.2</v>
      </c>
      <c r="E58">
        <v>3923</v>
      </c>
      <c r="F58">
        <v>6398.8</v>
      </c>
      <c r="G58">
        <v>3940</v>
      </c>
      <c r="H58">
        <v>320.31824999999998</v>
      </c>
      <c r="I58">
        <v>300.54235999999997</v>
      </c>
    </row>
    <row r="59" spans="1:9" x14ac:dyDescent="0.25">
      <c r="A59">
        <v>35</v>
      </c>
      <c r="B59">
        <v>105</v>
      </c>
      <c r="C59">
        <v>1.2</v>
      </c>
      <c r="D59">
        <v>6973.6</v>
      </c>
      <c r="E59">
        <v>4090</v>
      </c>
      <c r="F59">
        <v>6901</v>
      </c>
      <c r="G59">
        <v>4105</v>
      </c>
      <c r="H59">
        <v>307.85820200000001</v>
      </c>
      <c r="I59">
        <v>308.16638699999999</v>
      </c>
    </row>
    <row r="60" spans="1:9" x14ac:dyDescent="0.25">
      <c r="A60">
        <v>35</v>
      </c>
      <c r="B60">
        <v>105</v>
      </c>
      <c r="C60">
        <v>1.2</v>
      </c>
      <c r="D60">
        <v>7742.2</v>
      </c>
      <c r="E60">
        <v>4561</v>
      </c>
      <c r="F60">
        <v>7692.8</v>
      </c>
      <c r="G60">
        <v>4616</v>
      </c>
      <c r="H60">
        <v>2806.1697279999998</v>
      </c>
      <c r="I60">
        <v>1718.7651820000001</v>
      </c>
    </row>
    <row r="61" spans="1:9" x14ac:dyDescent="0.25">
      <c r="A61">
        <v>35</v>
      </c>
      <c r="B61">
        <v>105</v>
      </c>
      <c r="C61">
        <v>1.2</v>
      </c>
      <c r="D61">
        <v>7431.6</v>
      </c>
      <c r="E61">
        <v>4464</v>
      </c>
      <c r="F61">
        <v>7402.6</v>
      </c>
      <c r="G61">
        <v>4465</v>
      </c>
      <c r="H61">
        <v>4403.7950719999999</v>
      </c>
      <c r="I61">
        <v>1971.442421</v>
      </c>
    </row>
    <row r="62" spans="1:9" x14ac:dyDescent="0.25">
      <c r="A62">
        <v>36</v>
      </c>
      <c r="B62">
        <v>108</v>
      </c>
      <c r="C62">
        <v>1.2</v>
      </c>
      <c r="D62">
        <v>7369.6</v>
      </c>
      <c r="E62">
        <v>4570</v>
      </c>
      <c r="F62">
        <v>7306</v>
      </c>
      <c r="G62">
        <v>4606</v>
      </c>
      <c r="H62">
        <v>814.27759900000001</v>
      </c>
      <c r="I62">
        <v>808.57893899999999</v>
      </c>
    </row>
    <row r="63" spans="1:9" x14ac:dyDescent="0.25">
      <c r="A63">
        <v>36</v>
      </c>
      <c r="B63">
        <v>108</v>
      </c>
      <c r="C63">
        <v>1.2</v>
      </c>
      <c r="D63">
        <v>6072</v>
      </c>
      <c r="E63">
        <v>3744</v>
      </c>
      <c r="F63">
        <v>5929.4</v>
      </c>
      <c r="G63">
        <v>3827</v>
      </c>
      <c r="H63">
        <v>2558.6256979999998</v>
      </c>
      <c r="I63">
        <v>2414.760182</v>
      </c>
    </row>
    <row r="64" spans="1:9" x14ac:dyDescent="0.25">
      <c r="A64">
        <v>36</v>
      </c>
      <c r="B64">
        <v>108</v>
      </c>
      <c r="C64">
        <v>1.2</v>
      </c>
      <c r="D64">
        <v>7274.2</v>
      </c>
      <c r="E64">
        <v>4507</v>
      </c>
      <c r="F64">
        <v>7198</v>
      </c>
      <c r="G64">
        <v>4540</v>
      </c>
      <c r="H64">
        <v>677.46958400000005</v>
      </c>
      <c r="I64">
        <v>669.53628800000001</v>
      </c>
    </row>
    <row r="65" spans="1:9" x14ac:dyDescent="0.25">
      <c r="A65">
        <v>37</v>
      </c>
      <c r="B65">
        <v>111</v>
      </c>
      <c r="C65">
        <v>1.2</v>
      </c>
      <c r="D65">
        <v>7117.6</v>
      </c>
      <c r="E65">
        <v>4288</v>
      </c>
      <c r="F65">
        <v>7056.8</v>
      </c>
      <c r="G65">
        <v>4298</v>
      </c>
      <c r="H65">
        <v>782.49618999999996</v>
      </c>
      <c r="I65">
        <v>866.37381400000004</v>
      </c>
    </row>
    <row r="66" spans="1:9" x14ac:dyDescent="0.25">
      <c r="A66">
        <v>37</v>
      </c>
      <c r="B66">
        <v>111</v>
      </c>
      <c r="C66">
        <v>1.2</v>
      </c>
      <c r="D66">
        <v>7863.4</v>
      </c>
      <c r="E66">
        <v>4639</v>
      </c>
      <c r="F66">
        <v>7708.6</v>
      </c>
      <c r="G66">
        <v>4705</v>
      </c>
      <c r="H66">
        <v>544.32664599999998</v>
      </c>
      <c r="I66">
        <v>518.626666</v>
      </c>
    </row>
    <row r="67" spans="1:9" x14ac:dyDescent="0.25">
      <c r="A67">
        <v>37</v>
      </c>
      <c r="B67">
        <v>111</v>
      </c>
      <c r="C67">
        <v>1.2</v>
      </c>
      <c r="D67">
        <v>6045.4</v>
      </c>
      <c r="E67">
        <v>3697</v>
      </c>
      <c r="F67">
        <v>6003.4</v>
      </c>
      <c r="G67">
        <v>3733</v>
      </c>
      <c r="H67">
        <v>141.55867000000001</v>
      </c>
      <c r="I67">
        <v>131.44786199999999</v>
      </c>
    </row>
    <row r="68" spans="1:9" x14ac:dyDescent="0.25">
      <c r="A68">
        <v>38</v>
      </c>
      <c r="B68">
        <v>114</v>
      </c>
      <c r="C68">
        <v>1.2</v>
      </c>
      <c r="D68">
        <v>5417</v>
      </c>
      <c r="E68">
        <v>3515</v>
      </c>
      <c r="F68">
        <v>5306.6</v>
      </c>
      <c r="G68">
        <v>3539</v>
      </c>
      <c r="H68">
        <v>492.00112100000001</v>
      </c>
      <c r="I68">
        <v>507.92881899999998</v>
      </c>
    </row>
    <row r="69" spans="1:9" x14ac:dyDescent="0.25">
      <c r="A69">
        <v>38</v>
      </c>
      <c r="B69">
        <v>114</v>
      </c>
      <c r="C69">
        <v>1.2</v>
      </c>
      <c r="D69">
        <v>7588.4</v>
      </c>
      <c r="E69">
        <v>4808</v>
      </c>
      <c r="F69">
        <v>7553</v>
      </c>
      <c r="G69">
        <v>4811</v>
      </c>
      <c r="H69">
        <v>491.08811800000001</v>
      </c>
      <c r="I69">
        <v>491.38692700000001</v>
      </c>
    </row>
    <row r="70" spans="1:9" x14ac:dyDescent="0.25">
      <c r="A70">
        <v>38</v>
      </c>
      <c r="B70">
        <v>114</v>
      </c>
      <c r="C70">
        <v>1.2</v>
      </c>
      <c r="D70">
        <v>7223.4</v>
      </c>
      <c r="E70">
        <v>4341</v>
      </c>
      <c r="F70">
        <v>7189.8</v>
      </c>
      <c r="G70">
        <v>4359</v>
      </c>
      <c r="H70">
        <v>753.153684</v>
      </c>
      <c r="I70">
        <v>659.95337500000005</v>
      </c>
    </row>
    <row r="71" spans="1:9" x14ac:dyDescent="0.25">
      <c r="A71">
        <v>39</v>
      </c>
      <c r="B71">
        <v>117</v>
      </c>
      <c r="C71">
        <v>1.2</v>
      </c>
      <c r="D71">
        <v>7962.4</v>
      </c>
      <c r="E71">
        <v>4834</v>
      </c>
      <c r="F71">
        <v>7787.2</v>
      </c>
      <c r="G71">
        <v>4864</v>
      </c>
      <c r="H71">
        <v>640.17772400000001</v>
      </c>
      <c r="I71">
        <v>632.05410500000005</v>
      </c>
    </row>
    <row r="72" spans="1:9" x14ac:dyDescent="0.25">
      <c r="A72">
        <v>39</v>
      </c>
      <c r="B72">
        <v>117</v>
      </c>
      <c r="C72">
        <v>1.2</v>
      </c>
      <c r="D72">
        <v>7629.4</v>
      </c>
      <c r="E72">
        <v>4495</v>
      </c>
      <c r="F72">
        <v>7504.6</v>
      </c>
      <c r="G72">
        <v>4531</v>
      </c>
      <c r="H72">
        <v>428.887653</v>
      </c>
      <c r="I72">
        <v>415.84285199999999</v>
      </c>
    </row>
    <row r="73" spans="1:9" x14ac:dyDescent="0.25">
      <c r="A73">
        <v>39</v>
      </c>
      <c r="B73">
        <v>117</v>
      </c>
      <c r="C73">
        <v>1.2</v>
      </c>
      <c r="D73">
        <v>8538</v>
      </c>
      <c r="E73">
        <v>4998</v>
      </c>
      <c r="F73">
        <v>8441.4</v>
      </c>
      <c r="G73">
        <v>4989</v>
      </c>
      <c r="H73">
        <v>187.793474</v>
      </c>
      <c r="I73">
        <v>185.75391400000001</v>
      </c>
    </row>
    <row r="74" spans="1:9" x14ac:dyDescent="0.25">
      <c r="A74">
        <v>40</v>
      </c>
      <c r="B74">
        <v>120</v>
      </c>
      <c r="C74">
        <v>1.2</v>
      </c>
      <c r="D74">
        <v>7009.2</v>
      </c>
      <c r="E74">
        <v>4440</v>
      </c>
      <c r="F74">
        <v>6919.4</v>
      </c>
      <c r="G74">
        <v>4451</v>
      </c>
      <c r="H74">
        <v>874.04334200000005</v>
      </c>
      <c r="I74">
        <v>878.50295600000004</v>
      </c>
    </row>
    <row r="75" spans="1:9" x14ac:dyDescent="0.25">
      <c r="A75">
        <v>40</v>
      </c>
      <c r="B75">
        <v>120</v>
      </c>
      <c r="C75">
        <v>1.2</v>
      </c>
      <c r="D75">
        <v>8061.8</v>
      </c>
      <c r="E75">
        <v>4577</v>
      </c>
      <c r="F75">
        <v>8026.8</v>
      </c>
      <c r="G75">
        <v>4650</v>
      </c>
      <c r="H75">
        <v>1547.6819109999999</v>
      </c>
      <c r="I75">
        <v>1070.924904</v>
      </c>
    </row>
    <row r="76" spans="1:9" x14ac:dyDescent="0.25">
      <c r="A76">
        <v>40</v>
      </c>
      <c r="B76">
        <v>120</v>
      </c>
      <c r="C76">
        <v>1.2</v>
      </c>
      <c r="D76">
        <v>7184.6</v>
      </c>
      <c r="E76">
        <v>4319</v>
      </c>
      <c r="F76">
        <v>7137.4</v>
      </c>
      <c r="G76">
        <v>4381</v>
      </c>
      <c r="H76">
        <v>4188.3420610000003</v>
      </c>
      <c r="I76">
        <v>4165.36643</v>
      </c>
    </row>
    <row r="77" spans="1:9" x14ac:dyDescent="0.25">
      <c r="A77">
        <v>41</v>
      </c>
      <c r="B77">
        <v>123</v>
      </c>
      <c r="C77">
        <v>1.2</v>
      </c>
      <c r="D77">
        <v>8633</v>
      </c>
      <c r="E77">
        <v>5363</v>
      </c>
      <c r="F77">
        <v>8541.7999999999993</v>
      </c>
      <c r="G77">
        <v>5369</v>
      </c>
      <c r="H77">
        <v>6149.9000450000003</v>
      </c>
      <c r="I77">
        <v>1166.2860880000001</v>
      </c>
    </row>
    <row r="78" spans="1:9" x14ac:dyDescent="0.25">
      <c r="A78">
        <v>41</v>
      </c>
      <c r="B78">
        <v>123</v>
      </c>
      <c r="C78">
        <v>1.2</v>
      </c>
      <c r="D78">
        <v>8578.7999999999993</v>
      </c>
      <c r="E78">
        <v>5088</v>
      </c>
      <c r="F78">
        <v>8481.6</v>
      </c>
      <c r="G78">
        <v>5136</v>
      </c>
      <c r="H78">
        <v>2923.3728470000001</v>
      </c>
      <c r="I78">
        <v>1631.6614219999999</v>
      </c>
    </row>
    <row r="79" spans="1:9" x14ac:dyDescent="0.25">
      <c r="A79">
        <v>41</v>
      </c>
      <c r="B79">
        <v>123</v>
      </c>
      <c r="C79">
        <v>1.2</v>
      </c>
      <c r="D79">
        <v>7796.6</v>
      </c>
      <c r="E79">
        <v>4817</v>
      </c>
      <c r="F79">
        <v>7692</v>
      </c>
      <c r="G79">
        <v>4890</v>
      </c>
      <c r="H79">
        <v>4203.3776619999999</v>
      </c>
      <c r="I79">
        <v>3137.2676889999998</v>
      </c>
    </row>
    <row r="80" spans="1:9" x14ac:dyDescent="0.25">
      <c r="A80">
        <v>42</v>
      </c>
      <c r="B80">
        <v>126</v>
      </c>
      <c r="C80">
        <v>1.2</v>
      </c>
      <c r="D80">
        <v>8626.4</v>
      </c>
      <c r="E80">
        <v>5126</v>
      </c>
      <c r="F80">
        <v>8574.7999999999993</v>
      </c>
      <c r="G80">
        <v>5192</v>
      </c>
      <c r="H80">
        <v>6501.8251019999998</v>
      </c>
      <c r="I80">
        <v>6942.1724340000001</v>
      </c>
    </row>
    <row r="81" spans="1:9" x14ac:dyDescent="0.25">
      <c r="A81">
        <v>42</v>
      </c>
      <c r="B81">
        <v>126</v>
      </c>
      <c r="C81">
        <v>1.2</v>
      </c>
      <c r="D81">
        <v>8336</v>
      </c>
      <c r="E81">
        <v>5150</v>
      </c>
      <c r="F81">
        <v>8210.6</v>
      </c>
      <c r="G81">
        <v>5207</v>
      </c>
      <c r="H81">
        <v>690.752883</v>
      </c>
      <c r="I81">
        <v>656.12028699999996</v>
      </c>
    </row>
    <row r="82" spans="1:9" x14ac:dyDescent="0.25">
      <c r="A82">
        <v>42</v>
      </c>
      <c r="B82">
        <v>126</v>
      </c>
      <c r="C82">
        <v>1.2</v>
      </c>
      <c r="D82">
        <v>8999</v>
      </c>
      <c r="E82">
        <v>5321</v>
      </c>
      <c r="F82">
        <v>8948.6</v>
      </c>
      <c r="G82">
        <v>5345</v>
      </c>
      <c r="H82">
        <v>2621.3943989999998</v>
      </c>
      <c r="I82">
        <v>2705.4298290000002</v>
      </c>
    </row>
    <row r="83" spans="1:9" x14ac:dyDescent="0.25">
      <c r="A83">
        <v>43</v>
      </c>
      <c r="B83">
        <v>129</v>
      </c>
      <c r="C83">
        <v>1.2</v>
      </c>
      <c r="D83">
        <v>8336.6</v>
      </c>
      <c r="E83">
        <v>4985</v>
      </c>
      <c r="F83">
        <v>8229.7999999999993</v>
      </c>
      <c r="G83">
        <v>4979</v>
      </c>
      <c r="H83">
        <v>610.82156899999995</v>
      </c>
      <c r="I83">
        <v>640.13233500000001</v>
      </c>
    </row>
    <row r="84" spans="1:9" x14ac:dyDescent="0.25">
      <c r="A84">
        <v>43</v>
      </c>
      <c r="B84">
        <v>129</v>
      </c>
      <c r="C84">
        <v>1.2</v>
      </c>
      <c r="D84">
        <v>8761.2000000000007</v>
      </c>
      <c r="E84">
        <v>5208</v>
      </c>
      <c r="F84">
        <v>8587.4</v>
      </c>
      <c r="G84">
        <v>5249</v>
      </c>
      <c r="H84">
        <v>1171.751379</v>
      </c>
      <c r="I84">
        <v>1012.5446030000001</v>
      </c>
    </row>
    <row r="85" spans="1:9" x14ac:dyDescent="0.25">
      <c r="A85">
        <v>43</v>
      </c>
      <c r="B85">
        <v>129</v>
      </c>
      <c r="C85">
        <v>1.2</v>
      </c>
      <c r="D85">
        <v>8136.4</v>
      </c>
      <c r="E85">
        <v>4942</v>
      </c>
      <c r="F85">
        <v>8008</v>
      </c>
      <c r="G85">
        <v>4996</v>
      </c>
      <c r="H85">
        <v>2357.360596</v>
      </c>
      <c r="I85">
        <v>2379.5981029999998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workbookViewId="0">
      <selection activeCell="O32" sqref="O32"/>
    </sheetView>
  </sheetViews>
  <sheetFormatPr defaultRowHeight="15" x14ac:dyDescent="0.25"/>
  <cols>
    <col min="1" max="9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19</v>
      </c>
      <c r="L1" t="s">
        <v>17</v>
      </c>
      <c r="M1" t="s">
        <v>9</v>
      </c>
      <c r="N1" t="s">
        <v>8</v>
      </c>
      <c r="O1" t="s">
        <v>10</v>
      </c>
      <c r="P1" t="s">
        <v>11</v>
      </c>
      <c r="Q1" t="s">
        <v>12</v>
      </c>
      <c r="R1" t="s">
        <v>18</v>
      </c>
    </row>
    <row r="2" spans="1:18" x14ac:dyDescent="0.25">
      <c r="A2">
        <v>1</v>
      </c>
      <c r="B2">
        <v>99</v>
      </c>
      <c r="C2">
        <v>1.2</v>
      </c>
      <c r="D2">
        <v>134</v>
      </c>
      <c r="E2">
        <v>134</v>
      </c>
      <c r="F2">
        <v>134</v>
      </c>
      <c r="G2">
        <v>134</v>
      </c>
      <c r="H2">
        <v>1.596692</v>
      </c>
      <c r="I2">
        <v>1.596546</v>
      </c>
      <c r="K2" s="1">
        <f>Table3681012[[#This Row],[DRIVER]]/Table3681012[[#This Row],[Agents]]</f>
        <v>0.01</v>
      </c>
      <c r="L2">
        <v>100</v>
      </c>
      <c r="M2" s="1">
        <v>1</v>
      </c>
      <c r="N2" s="1">
        <f>SUMIF($A:$A,$M2,H:H)/COUNTIF($A:$A,$M2)</f>
        <v>21.119186800000001</v>
      </c>
      <c r="O2" s="1">
        <f>SUMIF($A:$A,$M2,I:I)/COUNTIF($A:$A,$M2)</f>
        <v>18.821715699999999</v>
      </c>
      <c r="P2" s="1">
        <f>LOG(Table3681012[[#This Row],[DRIVER]])</f>
        <v>0</v>
      </c>
      <c r="Q2" s="1">
        <f>LOG(Table3681012[[#This Row],[time(EFF)]])</f>
        <v>1.3246771915572284</v>
      </c>
      <c r="R2" s="1"/>
    </row>
    <row r="3" spans="1:18" x14ac:dyDescent="0.25">
      <c r="A3">
        <v>1</v>
      </c>
      <c r="B3">
        <v>99</v>
      </c>
      <c r="C3">
        <v>1.2</v>
      </c>
      <c r="D3">
        <v>271</v>
      </c>
      <c r="E3">
        <v>163</v>
      </c>
      <c r="F3">
        <v>271</v>
      </c>
      <c r="G3">
        <v>163</v>
      </c>
      <c r="H3">
        <v>1.620314</v>
      </c>
      <c r="I3">
        <v>1.617529</v>
      </c>
      <c r="K3" s="1">
        <f>Table3681012[[#This Row],[DRIVER]]/Table3681012[[#This Row],[Agents]]</f>
        <v>0.1</v>
      </c>
      <c r="L3">
        <v>100</v>
      </c>
      <c r="M3" s="1">
        <v>10</v>
      </c>
      <c r="N3" s="1">
        <f>SUMIF($A:$A,$M3,H:H)/COUNTIF($A:$A,$M3)</f>
        <v>76.608247300000002</v>
      </c>
      <c r="O3" s="1">
        <f>SUMIF($A:$A,$M3,I:I)/COUNTIF($A:$A,$M3)</f>
        <v>77.749040600000001</v>
      </c>
      <c r="P3" s="1">
        <f>LOG(Table3681012[[#This Row],[DRIVER]])</f>
        <v>1</v>
      </c>
      <c r="Q3" s="1">
        <f>LOG(Table3681012[[#This Row],[time(EFF)]])</f>
        <v>1.8842755263437756</v>
      </c>
      <c r="R3" s="1"/>
    </row>
    <row r="4" spans="1:18" x14ac:dyDescent="0.25">
      <c r="A4">
        <v>1</v>
      </c>
      <c r="B4">
        <v>99</v>
      </c>
      <c r="C4">
        <v>1.2</v>
      </c>
      <c r="D4">
        <v>351.2</v>
      </c>
      <c r="E4">
        <v>182</v>
      </c>
      <c r="F4">
        <v>349.4</v>
      </c>
      <c r="G4">
        <v>185</v>
      </c>
      <c r="H4">
        <v>2.4576980000000002</v>
      </c>
      <c r="I4">
        <v>2.4302169999999998</v>
      </c>
      <c r="K4" s="1">
        <f>Table3681012[[#This Row],[DRIVER]]/Table3681012[[#This Row],[Agents]]</f>
        <v>0.2</v>
      </c>
      <c r="L4">
        <v>100</v>
      </c>
      <c r="M4" s="1">
        <v>20</v>
      </c>
      <c r="N4" s="1">
        <f>SUMIF($A:$A,$M4,H:H)/COUNTIF($A:$A,$M4)</f>
        <v>256.93699649999996</v>
      </c>
      <c r="O4" s="1">
        <f>SUMIF($A:$A,$M4,I:I)/COUNTIF($A:$A,$M4)</f>
        <v>258.27402410000002</v>
      </c>
      <c r="P4" s="1">
        <f>LOG(Table3681012[[#This Row],[DRIVER]])</f>
        <v>1.3010299956639813</v>
      </c>
      <c r="Q4" s="1">
        <f>LOG(Table3681012[[#This Row],[time(EFF)]])</f>
        <v>2.4098266430712081</v>
      </c>
      <c r="R4" s="1"/>
    </row>
    <row r="5" spans="1:18" x14ac:dyDescent="0.25">
      <c r="A5">
        <v>1</v>
      </c>
      <c r="B5">
        <v>99</v>
      </c>
      <c r="C5">
        <v>1.2</v>
      </c>
      <c r="D5">
        <v>138</v>
      </c>
      <c r="E5">
        <v>54</v>
      </c>
      <c r="F5">
        <v>138</v>
      </c>
      <c r="G5">
        <v>54</v>
      </c>
      <c r="H5">
        <v>1.7692760000000001</v>
      </c>
      <c r="I5">
        <v>1.770583</v>
      </c>
      <c r="K5" s="1">
        <f>Table3681012[[#This Row],[DRIVER]]/Table3681012[[#This Row],[Agents]]</f>
        <v>0.3</v>
      </c>
      <c r="L5">
        <v>100</v>
      </c>
      <c r="M5" s="1">
        <v>30</v>
      </c>
      <c r="N5" s="1">
        <f>SUMIF($A:$A,$M5,H:H)/COUNTIF($A:$A,$M5)</f>
        <v>128.53620480000001</v>
      </c>
      <c r="O5" s="1">
        <f>SUMIF($A:$A,$M5,I:I)/COUNTIF($A:$A,$M5)</f>
        <v>123.96508829999998</v>
      </c>
      <c r="P5" s="1">
        <f>LOG(Table3681012[[#This Row],[DRIVER]])</f>
        <v>1.4771212547196624</v>
      </c>
      <c r="Q5" s="1">
        <f>LOG(Table3681012[[#This Row],[time(EFF)]])</f>
        <v>2.109025472649606</v>
      </c>
      <c r="R5" s="1"/>
    </row>
    <row r="6" spans="1:18" x14ac:dyDescent="0.25">
      <c r="A6">
        <v>1</v>
      </c>
      <c r="B6">
        <v>99</v>
      </c>
      <c r="C6">
        <v>1.2</v>
      </c>
      <c r="D6">
        <v>455.4</v>
      </c>
      <c r="E6">
        <v>243</v>
      </c>
      <c r="F6">
        <v>455.4</v>
      </c>
      <c r="G6">
        <v>243</v>
      </c>
      <c r="H6">
        <v>118.743357</v>
      </c>
      <c r="I6">
        <v>96.831007999999997</v>
      </c>
      <c r="K6" s="1">
        <f>Table3681012[[#This Row],[DRIVER]]/Table3681012[[#This Row],[Agents]]</f>
        <v>0.4</v>
      </c>
      <c r="L6">
        <v>100</v>
      </c>
      <c r="M6" s="1">
        <v>40</v>
      </c>
      <c r="N6" s="1">
        <f>SUMIF($A:$A,$M6,H:H)/COUNTIF($A:$A,$M6)</f>
        <v>42.678038100000002</v>
      </c>
      <c r="O6" s="1">
        <f>SUMIF($A:$A,$M6,I:I)/COUNTIF($A:$A,$M6)</f>
        <v>40.874793699999998</v>
      </c>
      <c r="P6" s="1">
        <f>LOG(Table3681012[[#This Row],[DRIVER]])</f>
        <v>1.6020599913279623</v>
      </c>
      <c r="Q6" s="1">
        <f>LOG(Table3681012[[#This Row],[time(EFF)]])</f>
        <v>1.6302044467897367</v>
      </c>
      <c r="R6" s="1"/>
    </row>
    <row r="7" spans="1:18" x14ac:dyDescent="0.25">
      <c r="A7">
        <v>1</v>
      </c>
      <c r="B7">
        <v>99</v>
      </c>
      <c r="C7">
        <v>1.2</v>
      </c>
      <c r="D7">
        <v>325.8</v>
      </c>
      <c r="E7">
        <v>183</v>
      </c>
      <c r="F7">
        <v>325.8</v>
      </c>
      <c r="G7">
        <v>183</v>
      </c>
      <c r="H7">
        <v>1.6460969999999999</v>
      </c>
      <c r="I7">
        <v>1.645027</v>
      </c>
      <c r="K7" s="1">
        <f>Table3681012[[#This Row],[DRIVER]]/Table3681012[[#This Row],[Agents]]</f>
        <v>0.5</v>
      </c>
      <c r="L7">
        <v>100</v>
      </c>
      <c r="M7" s="1">
        <v>50</v>
      </c>
      <c r="N7" s="1">
        <f>SUMIF($A:$A,$M7,H:H)/COUNTIF($A:$A,$M7)</f>
        <v>75.690406199999998</v>
      </c>
      <c r="O7" s="1">
        <f>SUMIF($A:$A,$M7,I:I)/COUNTIF($A:$A,$M7)</f>
        <v>73.095617099999998</v>
      </c>
      <c r="P7" s="1">
        <f>LOG(Table3681012[[#This Row],[DRIVER]])</f>
        <v>1.6989700043360187</v>
      </c>
      <c r="Q7" s="1">
        <f>LOG(Table3681012[[#This Row],[time(EFF)]])</f>
        <v>1.8790408359274893</v>
      </c>
      <c r="R7" s="1"/>
    </row>
    <row r="8" spans="1:18" x14ac:dyDescent="0.25">
      <c r="A8">
        <v>1</v>
      </c>
      <c r="B8">
        <v>99</v>
      </c>
      <c r="C8">
        <v>1.2</v>
      </c>
      <c r="D8">
        <v>562.79999999999995</v>
      </c>
      <c r="E8">
        <v>264</v>
      </c>
      <c r="F8">
        <v>558.79999999999995</v>
      </c>
      <c r="G8">
        <v>266</v>
      </c>
      <c r="H8">
        <v>45.900593000000001</v>
      </c>
      <c r="I8">
        <v>48.008946999999999</v>
      </c>
      <c r="K8" s="1">
        <f>Table3681012[[#This Row],[DRIVER]]/Table3681012[[#This Row],[Agents]]</f>
        <v>0.6</v>
      </c>
      <c r="L8">
        <v>100</v>
      </c>
      <c r="M8" s="1">
        <v>60</v>
      </c>
      <c r="N8" s="1">
        <f>SUMIF($A:$A,$M8,H:H)/COUNTIF($A:$A,$M8)</f>
        <v>45.877376599999991</v>
      </c>
      <c r="O8" s="1">
        <f>SUMIF($A:$A,$M8,I:I)/COUNTIF($A:$A,$M8)</f>
        <v>48.140884499999991</v>
      </c>
      <c r="P8" s="1">
        <f>LOG(Table3681012[[#This Row],[DRIVER]])</f>
        <v>1.7781512503836436</v>
      </c>
      <c r="Q8" s="1">
        <f>LOG(Table3681012[[#This Row],[time(EFF)]])</f>
        <v>1.6615985757349354</v>
      </c>
      <c r="R8" s="1"/>
    </row>
    <row r="9" spans="1:18" x14ac:dyDescent="0.25">
      <c r="A9">
        <v>1</v>
      </c>
      <c r="B9">
        <v>99</v>
      </c>
      <c r="C9">
        <v>1.2</v>
      </c>
      <c r="D9">
        <v>240.2</v>
      </c>
      <c r="E9">
        <v>101</v>
      </c>
      <c r="F9">
        <v>240.2</v>
      </c>
      <c r="G9">
        <v>101</v>
      </c>
      <c r="H9">
        <v>31.963200000000001</v>
      </c>
      <c r="I9">
        <v>28.77121</v>
      </c>
      <c r="K9" s="1">
        <f>Table3681012[[#This Row],[DRIVER]]/Table3681012[[#This Row],[Agents]]</f>
        <v>0.7</v>
      </c>
      <c r="L9">
        <v>100</v>
      </c>
      <c r="M9" s="1">
        <v>70</v>
      </c>
      <c r="N9" s="1">
        <f>SUMIF($A:$A,$M9,H:H)/COUNTIF($A:$A,$M9)</f>
        <v>32.017177600000004</v>
      </c>
      <c r="O9" s="1">
        <f>SUMIF($A:$A,$M9,I:I)/COUNTIF($A:$A,$M9)</f>
        <v>30.070973599999995</v>
      </c>
      <c r="P9" s="1">
        <f>LOG(Table3681012[[#This Row],[DRIVER]])</f>
        <v>1.8450980400142569</v>
      </c>
      <c r="Q9" s="1">
        <f>LOG(Table3681012[[#This Row],[time(EFF)]])</f>
        <v>1.5053830450482768</v>
      </c>
      <c r="R9" s="1"/>
    </row>
    <row r="10" spans="1:18" x14ac:dyDescent="0.25">
      <c r="A10">
        <v>1</v>
      </c>
      <c r="B10">
        <v>99</v>
      </c>
      <c r="C10">
        <v>1.2</v>
      </c>
      <c r="D10">
        <v>213</v>
      </c>
      <c r="E10">
        <v>153</v>
      </c>
      <c r="F10">
        <v>213</v>
      </c>
      <c r="G10">
        <v>153</v>
      </c>
      <c r="H10">
        <v>3.9995319999999999</v>
      </c>
      <c r="I10">
        <v>4.0287499999999996</v>
      </c>
      <c r="K10" s="1">
        <f>Table3681012[[#This Row],[DRIVER]]/Table3681012[[#This Row],[Agents]]</f>
        <v>0.8</v>
      </c>
      <c r="L10">
        <v>100</v>
      </c>
      <c r="M10" s="1">
        <v>80</v>
      </c>
      <c r="N10" s="1">
        <f>SUMIF($A:$A,$M10,H:H)/COUNTIF($A:$A,$M10)</f>
        <v>8.9072108000000014</v>
      </c>
      <c r="O10" s="1">
        <f>SUMIF($A:$A,$M10,I:I)/COUNTIF($A:$A,$M10)</f>
        <v>8.7497952999999988</v>
      </c>
      <c r="P10" s="1">
        <f>LOG(Table3681012[[#This Row],[DRIVER]])</f>
        <v>1.9030899869919435</v>
      </c>
      <c r="Q10" s="1">
        <f>LOG(Table3681012[[#This Row],[time(EFF)]])</f>
        <v>0.94974173054557853</v>
      </c>
      <c r="R10" s="1"/>
    </row>
    <row r="11" spans="1:18" x14ac:dyDescent="0.25">
      <c r="A11">
        <v>1</v>
      </c>
      <c r="B11">
        <v>99</v>
      </c>
      <c r="C11">
        <v>1.2</v>
      </c>
      <c r="D11">
        <v>76</v>
      </c>
      <c r="E11">
        <v>76</v>
      </c>
      <c r="F11">
        <v>76</v>
      </c>
      <c r="G11">
        <v>76</v>
      </c>
      <c r="H11">
        <v>1.495109</v>
      </c>
      <c r="I11">
        <v>1.5173399999999999</v>
      </c>
      <c r="K11" s="1">
        <f>Table3681012[[#This Row],[DRIVER]]/Table3681012[[#This Row],[Agents]]</f>
        <v>0.9</v>
      </c>
      <c r="L11">
        <v>100</v>
      </c>
      <c r="M11" s="1">
        <v>90</v>
      </c>
      <c r="N11" s="1">
        <f>SUMIF($A:$A,$M11,H:H)/COUNTIF($A:$A,$M11)</f>
        <v>5.1716235999999993</v>
      </c>
      <c r="O11" s="1">
        <f>SUMIF($A:$A,$M11,I:I)/COUNTIF($A:$A,$M11)</f>
        <v>5.1502418999999993</v>
      </c>
      <c r="P11" s="1">
        <f>LOG(Table3681012[[#This Row],[DRIVER]])</f>
        <v>1.954242509439325</v>
      </c>
      <c r="Q11" s="1">
        <f>LOG(Table3681012[[#This Row],[time(EFF)]])</f>
        <v>0.71362690863070621</v>
      </c>
      <c r="R11" s="1"/>
    </row>
    <row r="12" spans="1:18" x14ac:dyDescent="0.25">
      <c r="A12">
        <v>10</v>
      </c>
      <c r="B12">
        <v>90</v>
      </c>
      <c r="C12">
        <v>1.2</v>
      </c>
      <c r="D12">
        <v>1051.8</v>
      </c>
      <c r="E12">
        <v>633</v>
      </c>
      <c r="F12">
        <v>1051.2</v>
      </c>
      <c r="G12">
        <v>636</v>
      </c>
      <c r="H12">
        <v>28.116996</v>
      </c>
      <c r="I12">
        <v>28.522936999999999</v>
      </c>
      <c r="K12" s="1">
        <f>Table3681012[[#This Row],[DRIVER]]/Table3681012[[#This Row],[Agents]]</f>
        <v>1</v>
      </c>
      <c r="L12">
        <v>100</v>
      </c>
      <c r="M12" s="1">
        <v>100</v>
      </c>
      <c r="N12" s="1">
        <f>SUMIF($A:$A,$M12,H:H)/COUNTIF($A:$A,$M12)</f>
        <v>3.1259558000000003</v>
      </c>
      <c r="O12" s="1">
        <f>SUMIF($A:$A,$M12,I:I)/COUNTIF($A:$A,$M12)</f>
        <v>3.1267337999999993</v>
      </c>
      <c r="P12" s="1">
        <f>LOG(Table3681012[[#This Row],[DRIVER]])</f>
        <v>2</v>
      </c>
      <c r="Q12" s="1">
        <f>LOG(Table3681012[[#This Row],[time(EFF)]])</f>
        <v>0.49498283294362533</v>
      </c>
      <c r="R12" s="1"/>
    </row>
    <row r="13" spans="1:18" x14ac:dyDescent="0.25">
      <c r="A13">
        <v>10</v>
      </c>
      <c r="B13">
        <v>90</v>
      </c>
      <c r="C13">
        <v>1.2</v>
      </c>
      <c r="D13">
        <v>1423.4</v>
      </c>
      <c r="E13">
        <v>833</v>
      </c>
      <c r="F13">
        <v>1420.4</v>
      </c>
      <c r="G13">
        <v>854</v>
      </c>
      <c r="H13">
        <v>139.592749</v>
      </c>
      <c r="I13">
        <v>142.63818000000001</v>
      </c>
      <c r="N13" s="1"/>
      <c r="O13" s="1"/>
      <c r="P13" s="1"/>
      <c r="Q13" s="1"/>
    </row>
    <row r="14" spans="1:18" x14ac:dyDescent="0.25">
      <c r="A14">
        <v>10</v>
      </c>
      <c r="B14">
        <v>90</v>
      </c>
      <c r="C14">
        <v>1.2</v>
      </c>
      <c r="D14">
        <v>2521.1999999999998</v>
      </c>
      <c r="E14">
        <v>1464</v>
      </c>
      <c r="F14">
        <v>2521.1999999999998</v>
      </c>
      <c r="G14">
        <v>1464</v>
      </c>
      <c r="H14">
        <v>161.045793</v>
      </c>
      <c r="I14">
        <v>169.473454</v>
      </c>
      <c r="N14" s="1"/>
      <c r="O14" s="1"/>
      <c r="P14" s="1"/>
      <c r="Q14" s="1"/>
    </row>
    <row r="15" spans="1:18" x14ac:dyDescent="0.25">
      <c r="A15">
        <v>10</v>
      </c>
      <c r="B15">
        <v>90</v>
      </c>
      <c r="C15">
        <v>1.2</v>
      </c>
      <c r="D15">
        <v>1663.2</v>
      </c>
      <c r="E15">
        <v>966</v>
      </c>
      <c r="F15">
        <v>1655.4</v>
      </c>
      <c r="G15">
        <v>969</v>
      </c>
      <c r="H15">
        <v>24.885538</v>
      </c>
      <c r="I15">
        <v>26.568028000000002</v>
      </c>
      <c r="N15" s="1"/>
      <c r="O15" s="1"/>
      <c r="P15" s="1"/>
      <c r="Q15" s="1"/>
    </row>
    <row r="16" spans="1:18" x14ac:dyDescent="0.25">
      <c r="A16">
        <v>10</v>
      </c>
      <c r="B16">
        <v>90</v>
      </c>
      <c r="C16">
        <v>1.2</v>
      </c>
      <c r="D16">
        <v>1964.8</v>
      </c>
      <c r="E16">
        <v>1108</v>
      </c>
      <c r="F16">
        <v>1947.2</v>
      </c>
      <c r="G16">
        <v>1100</v>
      </c>
      <c r="H16">
        <v>24.522857999999999</v>
      </c>
      <c r="I16">
        <v>23.206994000000002</v>
      </c>
      <c r="N16" s="1"/>
      <c r="O16" s="1"/>
      <c r="P16" s="1"/>
      <c r="Q16" s="1"/>
    </row>
    <row r="17" spans="1:17" x14ac:dyDescent="0.25">
      <c r="A17">
        <v>10</v>
      </c>
      <c r="B17">
        <v>90</v>
      </c>
      <c r="C17">
        <v>1.2</v>
      </c>
      <c r="D17">
        <v>1915.2</v>
      </c>
      <c r="E17">
        <v>1134</v>
      </c>
      <c r="F17">
        <v>1876</v>
      </c>
      <c r="G17">
        <v>1144</v>
      </c>
      <c r="H17">
        <v>14.676575</v>
      </c>
      <c r="I17">
        <v>15.409203</v>
      </c>
      <c r="N17" s="1"/>
      <c r="O17" s="1"/>
      <c r="P17" s="1"/>
      <c r="Q17" s="1"/>
    </row>
    <row r="18" spans="1:17" x14ac:dyDescent="0.25">
      <c r="A18">
        <v>10</v>
      </c>
      <c r="B18">
        <v>90</v>
      </c>
      <c r="C18">
        <v>1.2</v>
      </c>
      <c r="D18">
        <v>2205.4</v>
      </c>
      <c r="E18">
        <v>1261</v>
      </c>
      <c r="F18">
        <v>2197</v>
      </c>
      <c r="G18">
        <v>1261</v>
      </c>
      <c r="H18">
        <v>229.71231900000001</v>
      </c>
      <c r="I18">
        <v>222.18846500000001</v>
      </c>
      <c r="N18" s="1"/>
      <c r="O18" s="1"/>
      <c r="P18" s="1"/>
      <c r="Q18" s="1"/>
    </row>
    <row r="19" spans="1:17" x14ac:dyDescent="0.25">
      <c r="A19">
        <v>10</v>
      </c>
      <c r="B19">
        <v>90</v>
      </c>
      <c r="C19">
        <v>1.2</v>
      </c>
      <c r="D19">
        <v>2166.6</v>
      </c>
      <c r="E19">
        <v>1203</v>
      </c>
      <c r="F19">
        <v>2031.6</v>
      </c>
      <c r="G19">
        <v>1218</v>
      </c>
      <c r="H19">
        <v>36.618586999999998</v>
      </c>
      <c r="I19">
        <v>37.931896999999999</v>
      </c>
      <c r="N19" s="1"/>
      <c r="O19" s="1"/>
      <c r="P19" s="1"/>
      <c r="Q19" s="1"/>
    </row>
    <row r="20" spans="1:17" x14ac:dyDescent="0.25">
      <c r="A20">
        <v>10</v>
      </c>
      <c r="B20">
        <v>90</v>
      </c>
      <c r="C20">
        <v>1.2</v>
      </c>
      <c r="D20">
        <v>2646.4</v>
      </c>
      <c r="E20">
        <v>1492</v>
      </c>
      <c r="F20">
        <v>2615.4</v>
      </c>
      <c r="G20">
        <v>1497</v>
      </c>
      <c r="H20">
        <v>75.200455000000005</v>
      </c>
      <c r="I20">
        <v>82.800703999999996</v>
      </c>
      <c r="N20" s="1"/>
      <c r="O20" s="1"/>
      <c r="P20" s="1"/>
      <c r="Q20" s="1"/>
    </row>
    <row r="21" spans="1:17" x14ac:dyDescent="0.25">
      <c r="A21">
        <v>10</v>
      </c>
      <c r="B21">
        <v>90</v>
      </c>
      <c r="C21">
        <v>1.2</v>
      </c>
      <c r="D21">
        <v>2557.4</v>
      </c>
      <c r="E21">
        <v>1415</v>
      </c>
      <c r="F21">
        <v>2520.4</v>
      </c>
      <c r="G21">
        <v>1438</v>
      </c>
      <c r="H21">
        <v>31.710602999999999</v>
      </c>
      <c r="I21">
        <v>28.750544000000001</v>
      </c>
      <c r="N21" s="1"/>
      <c r="O21" s="1"/>
      <c r="P21" s="1"/>
      <c r="Q21" s="1"/>
    </row>
    <row r="22" spans="1:17" x14ac:dyDescent="0.25">
      <c r="A22">
        <v>20</v>
      </c>
      <c r="B22">
        <v>80</v>
      </c>
      <c r="C22">
        <v>1.2</v>
      </c>
      <c r="D22">
        <v>4156.8</v>
      </c>
      <c r="E22">
        <v>2292</v>
      </c>
      <c r="F22">
        <v>4038.8</v>
      </c>
      <c r="G22">
        <v>2300</v>
      </c>
      <c r="H22">
        <v>138.05578800000001</v>
      </c>
      <c r="I22">
        <v>129.16484199999999</v>
      </c>
      <c r="N22" s="1"/>
      <c r="O22" s="1"/>
      <c r="P22" s="1"/>
      <c r="Q22" s="1"/>
    </row>
    <row r="23" spans="1:17" x14ac:dyDescent="0.25">
      <c r="A23">
        <v>20</v>
      </c>
      <c r="B23">
        <v>80</v>
      </c>
      <c r="C23">
        <v>1.2</v>
      </c>
      <c r="D23">
        <v>4208.3999999999996</v>
      </c>
      <c r="E23">
        <v>2496</v>
      </c>
      <c r="F23">
        <v>4192</v>
      </c>
      <c r="G23">
        <v>2518</v>
      </c>
      <c r="H23">
        <v>267.94607200000002</v>
      </c>
      <c r="I23">
        <v>273.96901000000003</v>
      </c>
      <c r="N23" s="1"/>
      <c r="O23" s="1"/>
      <c r="P23" s="1"/>
      <c r="Q23" s="1"/>
    </row>
    <row r="24" spans="1:17" x14ac:dyDescent="0.25">
      <c r="A24">
        <v>20</v>
      </c>
      <c r="B24">
        <v>80</v>
      </c>
      <c r="C24">
        <v>1.2</v>
      </c>
      <c r="D24">
        <v>3458.4</v>
      </c>
      <c r="E24">
        <v>2130</v>
      </c>
      <c r="F24">
        <v>3442</v>
      </c>
      <c r="G24">
        <v>2170</v>
      </c>
      <c r="H24">
        <v>46.736946000000003</v>
      </c>
      <c r="I24">
        <v>43.878931999999999</v>
      </c>
      <c r="N24" s="1"/>
      <c r="O24" s="1"/>
      <c r="P24" s="1"/>
      <c r="Q24" s="1"/>
    </row>
    <row r="25" spans="1:17" x14ac:dyDescent="0.25">
      <c r="A25">
        <v>20</v>
      </c>
      <c r="B25">
        <v>80</v>
      </c>
      <c r="C25">
        <v>1.2</v>
      </c>
      <c r="D25">
        <v>4087.2</v>
      </c>
      <c r="E25">
        <v>2442</v>
      </c>
      <c r="F25">
        <v>4056.8</v>
      </c>
      <c r="G25">
        <v>2456</v>
      </c>
      <c r="H25">
        <v>103.27336699999999</v>
      </c>
      <c r="I25">
        <v>113.68015699999999</v>
      </c>
      <c r="N25" s="1"/>
      <c r="O25" s="1"/>
      <c r="P25" s="1"/>
      <c r="Q25" s="1"/>
    </row>
    <row r="26" spans="1:17" x14ac:dyDescent="0.25">
      <c r="A26">
        <v>20</v>
      </c>
      <c r="B26">
        <v>80</v>
      </c>
      <c r="C26">
        <v>1.2</v>
      </c>
      <c r="D26">
        <v>4169</v>
      </c>
      <c r="E26">
        <v>2429</v>
      </c>
      <c r="F26">
        <v>4096.3999999999996</v>
      </c>
      <c r="G26">
        <v>2408</v>
      </c>
      <c r="H26">
        <v>598.69541000000004</v>
      </c>
      <c r="I26">
        <v>580.00347699999998</v>
      </c>
    </row>
    <row r="27" spans="1:17" x14ac:dyDescent="0.25">
      <c r="A27">
        <v>20</v>
      </c>
      <c r="B27">
        <v>80</v>
      </c>
      <c r="C27">
        <v>1.2</v>
      </c>
      <c r="D27">
        <v>5279.4</v>
      </c>
      <c r="E27">
        <v>3159</v>
      </c>
      <c r="F27">
        <v>5256</v>
      </c>
      <c r="G27">
        <v>3174</v>
      </c>
      <c r="H27">
        <v>719.33768199999997</v>
      </c>
      <c r="I27">
        <v>735.76824299999998</v>
      </c>
    </row>
    <row r="28" spans="1:17" x14ac:dyDescent="0.25">
      <c r="A28">
        <v>20</v>
      </c>
      <c r="B28">
        <v>80</v>
      </c>
      <c r="C28">
        <v>1.2</v>
      </c>
      <c r="D28">
        <v>4898.6000000000004</v>
      </c>
      <c r="E28">
        <v>2843</v>
      </c>
      <c r="F28">
        <v>4856.2</v>
      </c>
      <c r="G28">
        <v>2851</v>
      </c>
      <c r="H28">
        <v>392.616446</v>
      </c>
      <c r="I28">
        <v>403.36020100000002</v>
      </c>
    </row>
    <row r="29" spans="1:17" x14ac:dyDescent="0.25">
      <c r="A29">
        <v>20</v>
      </c>
      <c r="B29">
        <v>80</v>
      </c>
      <c r="C29">
        <v>1.2</v>
      </c>
      <c r="D29">
        <v>3432.8</v>
      </c>
      <c r="E29">
        <v>2006</v>
      </c>
      <c r="F29">
        <v>3380.4</v>
      </c>
      <c r="G29">
        <v>2040</v>
      </c>
      <c r="H29">
        <v>186.33308600000001</v>
      </c>
      <c r="I29">
        <v>186.40579600000001</v>
      </c>
    </row>
    <row r="30" spans="1:17" x14ac:dyDescent="0.25">
      <c r="A30">
        <v>20</v>
      </c>
      <c r="B30">
        <v>80</v>
      </c>
      <c r="C30">
        <v>1.2</v>
      </c>
      <c r="D30">
        <v>3341.2</v>
      </c>
      <c r="E30">
        <v>2068</v>
      </c>
      <c r="F30">
        <v>3336.4</v>
      </c>
      <c r="G30">
        <v>2068</v>
      </c>
      <c r="H30">
        <v>91.983737000000005</v>
      </c>
      <c r="I30">
        <v>97.513166999999996</v>
      </c>
    </row>
    <row r="31" spans="1:17" x14ac:dyDescent="0.25">
      <c r="A31">
        <v>20</v>
      </c>
      <c r="B31">
        <v>80</v>
      </c>
      <c r="C31">
        <v>1.2</v>
      </c>
      <c r="D31">
        <v>3109.6</v>
      </c>
      <c r="E31">
        <v>1858</v>
      </c>
      <c r="F31">
        <v>3033.2</v>
      </c>
      <c r="G31">
        <v>1862</v>
      </c>
      <c r="H31">
        <v>24.391431000000001</v>
      </c>
      <c r="I31">
        <v>18.996416</v>
      </c>
    </row>
    <row r="32" spans="1:17" x14ac:dyDescent="0.25">
      <c r="A32">
        <v>30</v>
      </c>
      <c r="B32">
        <v>70</v>
      </c>
      <c r="C32">
        <v>1.2</v>
      </c>
      <c r="D32">
        <v>5212.2</v>
      </c>
      <c r="E32">
        <v>3261</v>
      </c>
      <c r="F32">
        <v>5219.2</v>
      </c>
      <c r="G32">
        <v>3280</v>
      </c>
      <c r="H32">
        <v>38.513668000000003</v>
      </c>
      <c r="I32">
        <v>36.197288</v>
      </c>
    </row>
    <row r="33" spans="1:9" x14ac:dyDescent="0.25">
      <c r="A33">
        <v>30</v>
      </c>
      <c r="B33">
        <v>70</v>
      </c>
      <c r="C33">
        <v>1.2</v>
      </c>
      <c r="D33">
        <v>4691.6000000000004</v>
      </c>
      <c r="E33">
        <v>2984</v>
      </c>
      <c r="F33">
        <v>4649.6000000000004</v>
      </c>
      <c r="G33">
        <v>2996</v>
      </c>
      <c r="H33">
        <v>49.426118000000002</v>
      </c>
      <c r="I33">
        <v>47.090226999999999</v>
      </c>
    </row>
    <row r="34" spans="1:9" x14ac:dyDescent="0.25">
      <c r="A34">
        <v>30</v>
      </c>
      <c r="B34">
        <v>70</v>
      </c>
      <c r="C34">
        <v>1.2</v>
      </c>
      <c r="D34">
        <v>4555.8</v>
      </c>
      <c r="E34">
        <v>2853</v>
      </c>
      <c r="F34">
        <v>4529</v>
      </c>
      <c r="G34">
        <v>2867</v>
      </c>
      <c r="H34">
        <v>233.74453099999999</v>
      </c>
      <c r="I34">
        <v>129.752872</v>
      </c>
    </row>
    <row r="35" spans="1:9" x14ac:dyDescent="0.25">
      <c r="A35">
        <v>30</v>
      </c>
      <c r="B35">
        <v>70</v>
      </c>
      <c r="C35">
        <v>1.2</v>
      </c>
      <c r="D35">
        <v>4395.3999999999996</v>
      </c>
      <c r="E35">
        <v>2875</v>
      </c>
      <c r="F35">
        <v>4336.8</v>
      </c>
      <c r="G35">
        <v>2904</v>
      </c>
      <c r="H35">
        <v>26.067879000000001</v>
      </c>
      <c r="I35">
        <v>26.766438999999998</v>
      </c>
    </row>
    <row r="36" spans="1:9" x14ac:dyDescent="0.25">
      <c r="A36">
        <v>30</v>
      </c>
      <c r="B36">
        <v>70</v>
      </c>
      <c r="C36">
        <v>1.2</v>
      </c>
      <c r="D36">
        <v>4269</v>
      </c>
      <c r="E36">
        <v>2697</v>
      </c>
      <c r="F36">
        <v>4239.2</v>
      </c>
      <c r="G36">
        <v>2702</v>
      </c>
      <c r="H36">
        <v>76.403897000000001</v>
      </c>
      <c r="I36">
        <v>77.289467999999999</v>
      </c>
    </row>
    <row r="37" spans="1:9" x14ac:dyDescent="0.25">
      <c r="A37">
        <v>30</v>
      </c>
      <c r="B37">
        <v>70</v>
      </c>
      <c r="C37">
        <v>1.2</v>
      </c>
      <c r="D37">
        <v>4597</v>
      </c>
      <c r="E37">
        <v>3001</v>
      </c>
      <c r="F37">
        <v>4566.6000000000004</v>
      </c>
      <c r="G37">
        <v>3021</v>
      </c>
      <c r="H37">
        <v>39.166404999999997</v>
      </c>
      <c r="I37">
        <v>41.927925000000002</v>
      </c>
    </row>
    <row r="38" spans="1:9" x14ac:dyDescent="0.25">
      <c r="A38">
        <v>30</v>
      </c>
      <c r="B38">
        <v>70</v>
      </c>
      <c r="C38">
        <v>1.2</v>
      </c>
      <c r="D38">
        <v>5895.8</v>
      </c>
      <c r="E38">
        <v>3665</v>
      </c>
      <c r="F38">
        <v>5783</v>
      </c>
      <c r="G38">
        <v>3707</v>
      </c>
      <c r="H38">
        <v>493.55016499999999</v>
      </c>
      <c r="I38">
        <v>539.88237800000002</v>
      </c>
    </row>
    <row r="39" spans="1:9" x14ac:dyDescent="0.25">
      <c r="A39">
        <v>30</v>
      </c>
      <c r="B39">
        <v>70</v>
      </c>
      <c r="C39">
        <v>1.2</v>
      </c>
      <c r="D39">
        <v>3691</v>
      </c>
      <c r="E39">
        <v>2431</v>
      </c>
      <c r="F39">
        <v>3666.8</v>
      </c>
      <c r="G39">
        <v>2438</v>
      </c>
      <c r="H39">
        <v>30.383222</v>
      </c>
      <c r="I39">
        <v>24.75826</v>
      </c>
    </row>
    <row r="40" spans="1:9" x14ac:dyDescent="0.25">
      <c r="A40">
        <v>30</v>
      </c>
      <c r="B40">
        <v>70</v>
      </c>
      <c r="C40">
        <v>1.2</v>
      </c>
      <c r="D40">
        <v>5385.4</v>
      </c>
      <c r="E40">
        <v>3331</v>
      </c>
      <c r="F40">
        <v>5373.4</v>
      </c>
      <c r="G40">
        <v>3349</v>
      </c>
      <c r="H40">
        <v>122.128996</v>
      </c>
      <c r="I40">
        <v>122.546831</v>
      </c>
    </row>
    <row r="41" spans="1:9" x14ac:dyDescent="0.25">
      <c r="A41">
        <v>30</v>
      </c>
      <c r="B41">
        <v>70</v>
      </c>
      <c r="C41">
        <v>1.2</v>
      </c>
      <c r="D41">
        <v>4594.8</v>
      </c>
      <c r="E41">
        <v>2910</v>
      </c>
      <c r="F41">
        <v>4544</v>
      </c>
      <c r="G41">
        <v>2924</v>
      </c>
      <c r="H41">
        <v>175.97716700000001</v>
      </c>
      <c r="I41">
        <v>193.43919500000001</v>
      </c>
    </row>
    <row r="42" spans="1:9" x14ac:dyDescent="0.25">
      <c r="A42">
        <v>40</v>
      </c>
      <c r="B42">
        <v>60</v>
      </c>
      <c r="C42">
        <v>1.2</v>
      </c>
      <c r="D42">
        <v>5825.8</v>
      </c>
      <c r="E42">
        <v>3865</v>
      </c>
      <c r="F42">
        <v>5771.2</v>
      </c>
      <c r="G42">
        <v>3886</v>
      </c>
      <c r="H42">
        <v>84.201648000000006</v>
      </c>
      <c r="I42">
        <v>73.749247999999994</v>
      </c>
    </row>
    <row r="43" spans="1:9" x14ac:dyDescent="0.25">
      <c r="A43">
        <v>40</v>
      </c>
      <c r="B43">
        <v>60</v>
      </c>
      <c r="C43">
        <v>1.2</v>
      </c>
      <c r="D43">
        <v>6208.8</v>
      </c>
      <c r="E43">
        <v>4068</v>
      </c>
      <c r="F43">
        <v>6069.6</v>
      </c>
      <c r="G43">
        <v>4110</v>
      </c>
      <c r="H43">
        <v>29.716218999999999</v>
      </c>
      <c r="I43">
        <v>28.196877000000001</v>
      </c>
    </row>
    <row r="44" spans="1:9" x14ac:dyDescent="0.25">
      <c r="A44">
        <v>40</v>
      </c>
      <c r="B44">
        <v>60</v>
      </c>
      <c r="C44">
        <v>1.2</v>
      </c>
      <c r="D44">
        <v>6004.4</v>
      </c>
      <c r="E44">
        <v>4244</v>
      </c>
      <c r="F44">
        <v>5859.6</v>
      </c>
      <c r="G44">
        <v>4254</v>
      </c>
      <c r="H44">
        <v>21.106465</v>
      </c>
      <c r="I44">
        <v>21.767665999999998</v>
      </c>
    </row>
    <row r="45" spans="1:9" x14ac:dyDescent="0.25">
      <c r="A45">
        <v>40</v>
      </c>
      <c r="B45">
        <v>60</v>
      </c>
      <c r="C45">
        <v>1.2</v>
      </c>
      <c r="D45">
        <v>5042.3999999999996</v>
      </c>
      <c r="E45">
        <v>3468</v>
      </c>
      <c r="F45">
        <v>5035.2</v>
      </c>
      <c r="G45">
        <v>3480</v>
      </c>
      <c r="H45">
        <v>35.231476999999998</v>
      </c>
      <c r="I45">
        <v>37.033673</v>
      </c>
    </row>
    <row r="46" spans="1:9" x14ac:dyDescent="0.25">
      <c r="A46">
        <v>40</v>
      </c>
      <c r="B46">
        <v>60</v>
      </c>
      <c r="C46">
        <v>1.2</v>
      </c>
      <c r="D46">
        <v>4662.6000000000004</v>
      </c>
      <c r="E46">
        <v>3237</v>
      </c>
      <c r="F46">
        <v>4542.2</v>
      </c>
      <c r="G46">
        <v>3263</v>
      </c>
      <c r="H46">
        <v>15.593068000000001</v>
      </c>
      <c r="I46">
        <v>15.131290999999999</v>
      </c>
    </row>
    <row r="47" spans="1:9" x14ac:dyDescent="0.25">
      <c r="A47">
        <v>40</v>
      </c>
      <c r="B47">
        <v>60</v>
      </c>
      <c r="C47">
        <v>1.2</v>
      </c>
      <c r="D47">
        <v>6488.2</v>
      </c>
      <c r="E47">
        <v>4255</v>
      </c>
      <c r="F47">
        <v>6366.8</v>
      </c>
      <c r="G47">
        <v>4292</v>
      </c>
      <c r="H47">
        <v>21.279221</v>
      </c>
      <c r="I47">
        <v>21.070008000000001</v>
      </c>
    </row>
    <row r="48" spans="1:9" x14ac:dyDescent="0.25">
      <c r="A48">
        <v>40</v>
      </c>
      <c r="B48">
        <v>60</v>
      </c>
      <c r="C48">
        <v>1.2</v>
      </c>
      <c r="D48">
        <v>5342.8</v>
      </c>
      <c r="E48">
        <v>3826</v>
      </c>
      <c r="F48">
        <v>5313.8</v>
      </c>
      <c r="G48">
        <v>3839</v>
      </c>
      <c r="H48">
        <v>66.047780000000003</v>
      </c>
      <c r="I48">
        <v>64.649820000000005</v>
      </c>
    </row>
    <row r="49" spans="1:9" x14ac:dyDescent="0.25">
      <c r="A49">
        <v>40</v>
      </c>
      <c r="B49">
        <v>60</v>
      </c>
      <c r="C49">
        <v>1.2</v>
      </c>
      <c r="D49">
        <v>5259.4</v>
      </c>
      <c r="E49">
        <v>3661</v>
      </c>
      <c r="F49">
        <v>5256.4</v>
      </c>
      <c r="G49">
        <v>3688</v>
      </c>
      <c r="H49">
        <v>39.364490000000004</v>
      </c>
      <c r="I49">
        <v>37.749048000000002</v>
      </c>
    </row>
    <row r="50" spans="1:9" x14ac:dyDescent="0.25">
      <c r="A50">
        <v>40</v>
      </c>
      <c r="B50">
        <v>60</v>
      </c>
      <c r="C50">
        <v>1.2</v>
      </c>
      <c r="D50">
        <v>5336.6</v>
      </c>
      <c r="E50">
        <v>3701</v>
      </c>
      <c r="F50">
        <v>5288</v>
      </c>
      <c r="G50">
        <v>3710</v>
      </c>
      <c r="H50">
        <v>23.934456000000001</v>
      </c>
      <c r="I50">
        <v>22.898374</v>
      </c>
    </row>
    <row r="51" spans="1:9" x14ac:dyDescent="0.25">
      <c r="A51">
        <v>40</v>
      </c>
      <c r="B51">
        <v>60</v>
      </c>
      <c r="C51">
        <v>1.2</v>
      </c>
      <c r="D51">
        <v>5663.8</v>
      </c>
      <c r="E51">
        <v>3679</v>
      </c>
      <c r="F51">
        <v>5560.4</v>
      </c>
      <c r="G51">
        <v>3692</v>
      </c>
      <c r="H51">
        <v>90.305556999999993</v>
      </c>
      <c r="I51">
        <v>86.501931999999996</v>
      </c>
    </row>
    <row r="52" spans="1:9" x14ac:dyDescent="0.25">
      <c r="A52">
        <v>50</v>
      </c>
      <c r="B52">
        <v>50</v>
      </c>
      <c r="C52">
        <v>1.2</v>
      </c>
      <c r="D52">
        <v>5361</v>
      </c>
      <c r="E52">
        <v>3993</v>
      </c>
      <c r="F52">
        <v>5333.2</v>
      </c>
      <c r="G52">
        <v>3994</v>
      </c>
      <c r="H52">
        <v>52.947291999999997</v>
      </c>
      <c r="I52">
        <v>54.317554999999999</v>
      </c>
    </row>
    <row r="53" spans="1:9" x14ac:dyDescent="0.25">
      <c r="A53">
        <v>50</v>
      </c>
      <c r="B53">
        <v>50</v>
      </c>
      <c r="C53">
        <v>1.2</v>
      </c>
      <c r="D53">
        <v>5751.2</v>
      </c>
      <c r="E53">
        <v>4190</v>
      </c>
      <c r="F53">
        <v>5678.2</v>
      </c>
      <c r="G53">
        <v>4207</v>
      </c>
      <c r="H53">
        <v>69.473861999999997</v>
      </c>
      <c r="I53">
        <v>63.370677999999998</v>
      </c>
    </row>
    <row r="54" spans="1:9" x14ac:dyDescent="0.25">
      <c r="A54">
        <v>50</v>
      </c>
      <c r="B54">
        <v>50</v>
      </c>
      <c r="C54">
        <v>1.2</v>
      </c>
      <c r="D54">
        <v>6688.6</v>
      </c>
      <c r="E54">
        <v>5017</v>
      </c>
      <c r="F54">
        <v>6657.2</v>
      </c>
      <c r="G54">
        <v>5024</v>
      </c>
      <c r="H54">
        <v>66.913522999999998</v>
      </c>
      <c r="I54">
        <v>68.390867999999998</v>
      </c>
    </row>
    <row r="55" spans="1:9" x14ac:dyDescent="0.25">
      <c r="A55">
        <v>50</v>
      </c>
      <c r="B55">
        <v>50</v>
      </c>
      <c r="C55">
        <v>1.2</v>
      </c>
      <c r="D55">
        <v>5499</v>
      </c>
      <c r="E55">
        <v>4005</v>
      </c>
      <c r="F55">
        <v>5346.8</v>
      </c>
      <c r="G55">
        <v>4052</v>
      </c>
      <c r="H55">
        <v>77.625848000000005</v>
      </c>
      <c r="I55">
        <v>69.343952000000002</v>
      </c>
    </row>
    <row r="56" spans="1:9" x14ac:dyDescent="0.25">
      <c r="A56">
        <v>50</v>
      </c>
      <c r="B56">
        <v>50</v>
      </c>
      <c r="C56">
        <v>1.2</v>
      </c>
      <c r="D56">
        <v>6667</v>
      </c>
      <c r="E56">
        <v>4705</v>
      </c>
      <c r="F56">
        <v>6565.8</v>
      </c>
      <c r="G56">
        <v>4713</v>
      </c>
      <c r="H56">
        <v>100.97282300000001</v>
      </c>
      <c r="I56">
        <v>102.24198</v>
      </c>
    </row>
    <row r="57" spans="1:9" x14ac:dyDescent="0.25">
      <c r="A57">
        <v>50</v>
      </c>
      <c r="B57">
        <v>50</v>
      </c>
      <c r="C57">
        <v>1.2</v>
      </c>
      <c r="D57">
        <v>6445.4</v>
      </c>
      <c r="E57">
        <v>4757</v>
      </c>
      <c r="F57">
        <v>6417.2</v>
      </c>
      <c r="G57">
        <v>4754</v>
      </c>
      <c r="H57">
        <v>17.438870000000001</v>
      </c>
      <c r="I57">
        <v>17.375896000000001</v>
      </c>
    </row>
    <row r="58" spans="1:9" x14ac:dyDescent="0.25">
      <c r="A58">
        <v>50</v>
      </c>
      <c r="B58">
        <v>50</v>
      </c>
      <c r="C58">
        <v>1.2</v>
      </c>
      <c r="D58">
        <v>5460.2</v>
      </c>
      <c r="E58">
        <v>4259</v>
      </c>
      <c r="F58">
        <v>5444</v>
      </c>
      <c r="G58">
        <v>4262</v>
      </c>
      <c r="H58">
        <v>126.113231</v>
      </c>
      <c r="I58">
        <v>120.319005</v>
      </c>
    </row>
    <row r="59" spans="1:9" x14ac:dyDescent="0.25">
      <c r="A59">
        <v>50</v>
      </c>
      <c r="B59">
        <v>50</v>
      </c>
      <c r="C59">
        <v>1.2</v>
      </c>
      <c r="D59">
        <v>5592.6</v>
      </c>
      <c r="E59">
        <v>4317</v>
      </c>
      <c r="F59">
        <v>5569.4</v>
      </c>
      <c r="G59">
        <v>4325</v>
      </c>
      <c r="H59">
        <v>151.98524</v>
      </c>
      <c r="I59">
        <v>148.42399900000001</v>
      </c>
    </row>
    <row r="60" spans="1:9" x14ac:dyDescent="0.25">
      <c r="A60">
        <v>50</v>
      </c>
      <c r="B60">
        <v>50</v>
      </c>
      <c r="C60">
        <v>1.2</v>
      </c>
      <c r="D60">
        <v>6057.4</v>
      </c>
      <c r="E60">
        <v>4327</v>
      </c>
      <c r="F60">
        <v>5932.4</v>
      </c>
      <c r="G60">
        <v>4364</v>
      </c>
      <c r="H60">
        <v>44.459542999999996</v>
      </c>
      <c r="I60">
        <v>40.227581000000001</v>
      </c>
    </row>
    <row r="61" spans="1:9" x14ac:dyDescent="0.25">
      <c r="A61">
        <v>50</v>
      </c>
      <c r="B61">
        <v>50</v>
      </c>
      <c r="C61">
        <v>1.2</v>
      </c>
      <c r="D61">
        <v>6259</v>
      </c>
      <c r="E61">
        <v>4711</v>
      </c>
      <c r="F61">
        <v>6241.6</v>
      </c>
      <c r="G61">
        <v>4744</v>
      </c>
      <c r="H61">
        <v>48.97383</v>
      </c>
      <c r="I61">
        <v>46.944656999999999</v>
      </c>
    </row>
    <row r="62" spans="1:9" x14ac:dyDescent="0.25">
      <c r="A62">
        <v>60</v>
      </c>
      <c r="B62">
        <v>40</v>
      </c>
      <c r="C62">
        <v>1.2</v>
      </c>
      <c r="D62">
        <v>6517.6</v>
      </c>
      <c r="E62">
        <v>5086</v>
      </c>
      <c r="F62">
        <v>6497.8</v>
      </c>
      <c r="G62">
        <v>5107</v>
      </c>
      <c r="H62">
        <v>56.026626999999998</v>
      </c>
      <c r="I62">
        <v>56.519779</v>
      </c>
    </row>
    <row r="63" spans="1:9" x14ac:dyDescent="0.25">
      <c r="A63">
        <v>60</v>
      </c>
      <c r="B63">
        <v>40</v>
      </c>
      <c r="C63">
        <v>1.2</v>
      </c>
      <c r="D63">
        <v>6339.6</v>
      </c>
      <c r="E63">
        <v>4980</v>
      </c>
      <c r="F63">
        <v>6317.8</v>
      </c>
      <c r="G63">
        <v>4993</v>
      </c>
      <c r="H63">
        <v>20.124534000000001</v>
      </c>
      <c r="I63">
        <v>19.271561999999999</v>
      </c>
    </row>
    <row r="64" spans="1:9" x14ac:dyDescent="0.25">
      <c r="A64">
        <v>60</v>
      </c>
      <c r="B64">
        <v>40</v>
      </c>
      <c r="C64">
        <v>1.2</v>
      </c>
      <c r="D64">
        <v>6283.6</v>
      </c>
      <c r="E64">
        <v>4918</v>
      </c>
      <c r="F64">
        <v>6262.2</v>
      </c>
      <c r="G64">
        <v>4923</v>
      </c>
      <c r="H64">
        <v>17.220656000000002</v>
      </c>
      <c r="I64">
        <v>18.130627</v>
      </c>
    </row>
    <row r="65" spans="1:9" x14ac:dyDescent="0.25">
      <c r="A65">
        <v>60</v>
      </c>
      <c r="B65">
        <v>40</v>
      </c>
      <c r="C65">
        <v>1.2</v>
      </c>
      <c r="D65">
        <v>6646.2</v>
      </c>
      <c r="E65">
        <v>5277</v>
      </c>
      <c r="F65">
        <v>6559.8</v>
      </c>
      <c r="G65">
        <v>5307</v>
      </c>
      <c r="H65">
        <v>53.124569000000001</v>
      </c>
      <c r="I65">
        <v>53.926183000000002</v>
      </c>
    </row>
    <row r="66" spans="1:9" x14ac:dyDescent="0.25">
      <c r="A66">
        <v>60</v>
      </c>
      <c r="B66">
        <v>40</v>
      </c>
      <c r="C66">
        <v>1.2</v>
      </c>
      <c r="D66">
        <v>6334.4</v>
      </c>
      <c r="E66">
        <v>4850</v>
      </c>
      <c r="F66">
        <v>6274.2</v>
      </c>
      <c r="G66">
        <v>4863</v>
      </c>
      <c r="H66">
        <v>141.90122600000001</v>
      </c>
      <c r="I66">
        <v>165.55930900000001</v>
      </c>
    </row>
    <row r="67" spans="1:9" x14ac:dyDescent="0.25">
      <c r="A67">
        <v>60</v>
      </c>
      <c r="B67">
        <v>40</v>
      </c>
      <c r="C67">
        <v>1.2</v>
      </c>
      <c r="D67">
        <v>6467.6</v>
      </c>
      <c r="E67">
        <v>4868</v>
      </c>
      <c r="F67">
        <v>6342.6</v>
      </c>
      <c r="G67">
        <v>4893</v>
      </c>
      <c r="H67">
        <v>21.882165000000001</v>
      </c>
      <c r="I67">
        <v>19.778646999999999</v>
      </c>
    </row>
    <row r="68" spans="1:9" x14ac:dyDescent="0.25">
      <c r="A68">
        <v>60</v>
      </c>
      <c r="B68">
        <v>40</v>
      </c>
      <c r="C68">
        <v>1.2</v>
      </c>
      <c r="D68">
        <v>5977.8</v>
      </c>
      <c r="E68">
        <v>4761</v>
      </c>
      <c r="F68">
        <v>5966.4</v>
      </c>
      <c r="G68">
        <v>4770</v>
      </c>
      <c r="H68">
        <v>27.535039999999999</v>
      </c>
      <c r="I68">
        <v>27.469749</v>
      </c>
    </row>
    <row r="69" spans="1:9" x14ac:dyDescent="0.25">
      <c r="A69">
        <v>60</v>
      </c>
      <c r="B69">
        <v>40</v>
      </c>
      <c r="C69">
        <v>1.2</v>
      </c>
      <c r="D69">
        <v>6761.6</v>
      </c>
      <c r="E69">
        <v>5240</v>
      </c>
      <c r="F69">
        <v>6617.6</v>
      </c>
      <c r="G69">
        <v>5258</v>
      </c>
      <c r="H69">
        <v>27.705251000000001</v>
      </c>
      <c r="I69">
        <v>26.302714999999999</v>
      </c>
    </row>
    <row r="70" spans="1:9" x14ac:dyDescent="0.25">
      <c r="A70">
        <v>60</v>
      </c>
      <c r="B70">
        <v>40</v>
      </c>
      <c r="C70">
        <v>1.2</v>
      </c>
      <c r="D70">
        <v>6416</v>
      </c>
      <c r="E70">
        <v>4802</v>
      </c>
      <c r="F70">
        <v>6368.2</v>
      </c>
      <c r="G70">
        <v>4813</v>
      </c>
      <c r="H70">
        <v>74.656980000000004</v>
      </c>
      <c r="I70">
        <v>75.836685000000003</v>
      </c>
    </row>
    <row r="71" spans="1:9" x14ac:dyDescent="0.25">
      <c r="A71">
        <v>60</v>
      </c>
      <c r="B71">
        <v>40</v>
      </c>
      <c r="C71">
        <v>1.2</v>
      </c>
      <c r="D71">
        <v>6101.4</v>
      </c>
      <c r="E71">
        <v>4743</v>
      </c>
      <c r="F71">
        <v>6052</v>
      </c>
      <c r="G71">
        <v>4762</v>
      </c>
      <c r="H71">
        <v>18.596717999999999</v>
      </c>
      <c r="I71">
        <v>18.613589000000001</v>
      </c>
    </row>
    <row r="72" spans="1:9" x14ac:dyDescent="0.25">
      <c r="A72">
        <v>70</v>
      </c>
      <c r="B72">
        <v>30</v>
      </c>
      <c r="C72">
        <v>1.2</v>
      </c>
      <c r="D72">
        <v>6981.4</v>
      </c>
      <c r="E72">
        <v>5821</v>
      </c>
      <c r="F72">
        <v>6977.2</v>
      </c>
      <c r="G72">
        <v>5824</v>
      </c>
      <c r="H72">
        <v>33.560653000000002</v>
      </c>
      <c r="I72">
        <v>33.997231999999997</v>
      </c>
    </row>
    <row r="73" spans="1:9" x14ac:dyDescent="0.25">
      <c r="A73">
        <v>70</v>
      </c>
      <c r="B73">
        <v>30</v>
      </c>
      <c r="C73">
        <v>1.2</v>
      </c>
      <c r="D73">
        <v>7071.8</v>
      </c>
      <c r="E73">
        <v>6023</v>
      </c>
      <c r="F73">
        <v>7033.2</v>
      </c>
      <c r="G73">
        <v>6024</v>
      </c>
      <c r="H73">
        <v>11.381667999999999</v>
      </c>
      <c r="I73">
        <v>11.281335</v>
      </c>
    </row>
    <row r="74" spans="1:9" x14ac:dyDescent="0.25">
      <c r="A74">
        <v>70</v>
      </c>
      <c r="B74">
        <v>30</v>
      </c>
      <c r="C74">
        <v>1.2</v>
      </c>
      <c r="D74">
        <v>6231</v>
      </c>
      <c r="E74">
        <v>5223</v>
      </c>
      <c r="F74">
        <v>6165.6</v>
      </c>
      <c r="G74">
        <v>5226</v>
      </c>
      <c r="H74">
        <v>25.368787000000001</v>
      </c>
      <c r="I74">
        <v>26.884421</v>
      </c>
    </row>
    <row r="75" spans="1:9" x14ac:dyDescent="0.25">
      <c r="A75">
        <v>70</v>
      </c>
      <c r="B75">
        <v>30</v>
      </c>
      <c r="C75">
        <v>1.2</v>
      </c>
      <c r="D75">
        <v>6400.6</v>
      </c>
      <c r="E75">
        <v>5287</v>
      </c>
      <c r="F75">
        <v>6280.6</v>
      </c>
      <c r="G75">
        <v>5305</v>
      </c>
      <c r="H75">
        <v>20.036014999999999</v>
      </c>
      <c r="I75">
        <v>19.165077</v>
      </c>
    </row>
    <row r="76" spans="1:9" x14ac:dyDescent="0.25">
      <c r="A76">
        <v>70</v>
      </c>
      <c r="B76">
        <v>30</v>
      </c>
      <c r="C76">
        <v>1.2</v>
      </c>
      <c r="D76">
        <v>7086</v>
      </c>
      <c r="E76">
        <v>5712</v>
      </c>
      <c r="F76">
        <v>6965.2</v>
      </c>
      <c r="G76">
        <v>5740</v>
      </c>
      <c r="H76">
        <v>36.879635999999998</v>
      </c>
      <c r="I76">
        <v>42.231822000000001</v>
      </c>
    </row>
    <row r="77" spans="1:9" x14ac:dyDescent="0.25">
      <c r="A77">
        <v>70</v>
      </c>
      <c r="B77">
        <v>30</v>
      </c>
      <c r="C77">
        <v>1.2</v>
      </c>
      <c r="D77">
        <v>6822</v>
      </c>
      <c r="E77">
        <v>5568</v>
      </c>
      <c r="F77">
        <v>6700.6</v>
      </c>
      <c r="G77">
        <v>5593</v>
      </c>
      <c r="H77">
        <v>32.042634</v>
      </c>
      <c r="I77">
        <v>19.909958</v>
      </c>
    </row>
    <row r="78" spans="1:9" x14ac:dyDescent="0.25">
      <c r="A78">
        <v>70</v>
      </c>
      <c r="B78">
        <v>30</v>
      </c>
      <c r="C78">
        <v>1.2</v>
      </c>
      <c r="D78">
        <v>7114.4</v>
      </c>
      <c r="E78">
        <v>6062</v>
      </c>
      <c r="F78">
        <v>6968.2</v>
      </c>
      <c r="G78">
        <v>6073</v>
      </c>
      <c r="H78">
        <v>34.213718999999998</v>
      </c>
      <c r="I78">
        <v>22.237144000000001</v>
      </c>
    </row>
    <row r="79" spans="1:9" x14ac:dyDescent="0.25">
      <c r="A79">
        <v>70</v>
      </c>
      <c r="B79">
        <v>30</v>
      </c>
      <c r="C79">
        <v>1.2</v>
      </c>
      <c r="D79">
        <v>6559</v>
      </c>
      <c r="E79">
        <v>5569</v>
      </c>
      <c r="F79">
        <v>6525.6</v>
      </c>
      <c r="G79">
        <v>5574</v>
      </c>
      <c r="H79">
        <v>49.343547000000001</v>
      </c>
      <c r="I79">
        <v>51.396945000000002</v>
      </c>
    </row>
    <row r="80" spans="1:9" x14ac:dyDescent="0.25">
      <c r="A80">
        <v>70</v>
      </c>
      <c r="B80">
        <v>30</v>
      </c>
      <c r="C80">
        <v>1.2</v>
      </c>
      <c r="D80">
        <v>6883.8</v>
      </c>
      <c r="E80">
        <v>5535</v>
      </c>
      <c r="F80">
        <v>6875</v>
      </c>
      <c r="G80">
        <v>5537</v>
      </c>
      <c r="H80">
        <v>46.484096000000001</v>
      </c>
      <c r="I80">
        <v>43.687601000000001</v>
      </c>
    </row>
    <row r="81" spans="1:9" x14ac:dyDescent="0.25">
      <c r="A81">
        <v>70</v>
      </c>
      <c r="B81">
        <v>30</v>
      </c>
      <c r="C81">
        <v>1.2</v>
      </c>
      <c r="D81">
        <v>6902.4</v>
      </c>
      <c r="E81">
        <v>5664</v>
      </c>
      <c r="F81">
        <v>6839.2</v>
      </c>
      <c r="G81">
        <v>5668</v>
      </c>
      <c r="H81">
        <v>30.861021000000001</v>
      </c>
      <c r="I81">
        <v>29.918201</v>
      </c>
    </row>
    <row r="82" spans="1:9" x14ac:dyDescent="0.25">
      <c r="A82">
        <v>80</v>
      </c>
      <c r="B82">
        <v>20</v>
      </c>
      <c r="C82">
        <v>1.2</v>
      </c>
      <c r="D82">
        <v>6301</v>
      </c>
      <c r="E82">
        <v>5785</v>
      </c>
      <c r="F82">
        <v>6264.2</v>
      </c>
      <c r="G82">
        <v>5789</v>
      </c>
      <c r="H82">
        <v>7.6269910000000003</v>
      </c>
      <c r="I82">
        <v>7.815347</v>
      </c>
    </row>
    <row r="83" spans="1:9" x14ac:dyDescent="0.25">
      <c r="A83">
        <v>80</v>
      </c>
      <c r="B83">
        <v>20</v>
      </c>
      <c r="C83">
        <v>1.2</v>
      </c>
      <c r="D83">
        <v>6824.2</v>
      </c>
      <c r="E83">
        <v>5965</v>
      </c>
      <c r="F83">
        <v>6802</v>
      </c>
      <c r="G83">
        <v>5980</v>
      </c>
      <c r="H83">
        <v>10.576285</v>
      </c>
      <c r="I83">
        <v>10.353287</v>
      </c>
    </row>
    <row r="84" spans="1:9" x14ac:dyDescent="0.25">
      <c r="A84">
        <v>80</v>
      </c>
      <c r="B84">
        <v>20</v>
      </c>
      <c r="C84">
        <v>1.2</v>
      </c>
      <c r="D84">
        <v>6636.8</v>
      </c>
      <c r="E84">
        <v>5942</v>
      </c>
      <c r="F84">
        <v>6636.8</v>
      </c>
      <c r="G84">
        <v>5942</v>
      </c>
      <c r="H84">
        <v>6.2586449999999996</v>
      </c>
      <c r="I84">
        <v>6.2116680000000004</v>
      </c>
    </row>
    <row r="85" spans="1:9" x14ac:dyDescent="0.25">
      <c r="A85">
        <v>80</v>
      </c>
      <c r="B85">
        <v>20</v>
      </c>
      <c r="C85">
        <v>1.2</v>
      </c>
      <c r="D85">
        <v>7444.2</v>
      </c>
      <c r="E85">
        <v>6507</v>
      </c>
      <c r="F85">
        <v>7438.2</v>
      </c>
      <c r="G85">
        <v>6507</v>
      </c>
      <c r="H85">
        <v>10.409824</v>
      </c>
      <c r="I85">
        <v>8.8548220000000004</v>
      </c>
    </row>
    <row r="86" spans="1:9" x14ac:dyDescent="0.25">
      <c r="A86">
        <v>80</v>
      </c>
      <c r="B86">
        <v>20</v>
      </c>
      <c r="C86">
        <v>1.2</v>
      </c>
      <c r="D86">
        <v>7331.2</v>
      </c>
      <c r="E86">
        <v>6412</v>
      </c>
      <c r="F86">
        <v>7289.2</v>
      </c>
      <c r="G86">
        <v>6424</v>
      </c>
      <c r="H86">
        <v>12.796946999999999</v>
      </c>
      <c r="I86">
        <v>12.606471000000001</v>
      </c>
    </row>
    <row r="87" spans="1:9" x14ac:dyDescent="0.25">
      <c r="A87">
        <v>80</v>
      </c>
      <c r="B87">
        <v>20</v>
      </c>
      <c r="C87">
        <v>1.2</v>
      </c>
      <c r="D87">
        <v>7231.4</v>
      </c>
      <c r="E87">
        <v>6437</v>
      </c>
      <c r="F87">
        <v>7188.4</v>
      </c>
      <c r="G87">
        <v>6442</v>
      </c>
      <c r="H87">
        <v>6.3651090000000003</v>
      </c>
      <c r="I87">
        <v>6.3141540000000003</v>
      </c>
    </row>
    <row r="88" spans="1:9" x14ac:dyDescent="0.25">
      <c r="A88">
        <v>80</v>
      </c>
      <c r="B88">
        <v>20</v>
      </c>
      <c r="C88">
        <v>1.2</v>
      </c>
      <c r="D88">
        <v>6432.2</v>
      </c>
      <c r="E88">
        <v>5759</v>
      </c>
      <c r="F88">
        <v>6426</v>
      </c>
      <c r="G88">
        <v>5760</v>
      </c>
      <c r="H88">
        <v>5.3013479999999999</v>
      </c>
      <c r="I88">
        <v>5.2773599999999998</v>
      </c>
    </row>
    <row r="89" spans="1:9" x14ac:dyDescent="0.25">
      <c r="A89">
        <v>80</v>
      </c>
      <c r="B89">
        <v>20</v>
      </c>
      <c r="C89">
        <v>1.2</v>
      </c>
      <c r="D89">
        <v>6126.8</v>
      </c>
      <c r="E89">
        <v>5396</v>
      </c>
      <c r="F89">
        <v>6097.6</v>
      </c>
      <c r="G89">
        <v>5398</v>
      </c>
      <c r="H89">
        <v>7.4365969999999999</v>
      </c>
      <c r="I89">
        <v>7.5468070000000003</v>
      </c>
    </row>
    <row r="90" spans="1:9" x14ac:dyDescent="0.25">
      <c r="A90">
        <v>80</v>
      </c>
      <c r="B90">
        <v>20</v>
      </c>
      <c r="C90">
        <v>1.2</v>
      </c>
      <c r="D90">
        <v>7254</v>
      </c>
      <c r="E90">
        <v>6228</v>
      </c>
      <c r="F90">
        <v>7252.8</v>
      </c>
      <c r="G90">
        <v>6228</v>
      </c>
      <c r="H90">
        <v>15.370749999999999</v>
      </c>
      <c r="I90">
        <v>15.367544000000001</v>
      </c>
    </row>
    <row r="91" spans="1:9" x14ac:dyDescent="0.25">
      <c r="A91">
        <v>80</v>
      </c>
      <c r="B91">
        <v>20</v>
      </c>
      <c r="C91">
        <v>1.2</v>
      </c>
      <c r="D91">
        <v>7140</v>
      </c>
      <c r="E91">
        <v>6306</v>
      </c>
      <c r="F91">
        <v>7124.4</v>
      </c>
      <c r="G91">
        <v>6306</v>
      </c>
      <c r="H91">
        <v>6.9296119999999997</v>
      </c>
      <c r="I91">
        <v>7.150493</v>
      </c>
    </row>
    <row r="92" spans="1:9" x14ac:dyDescent="0.25">
      <c r="A92">
        <v>90</v>
      </c>
      <c r="B92">
        <v>10</v>
      </c>
      <c r="C92">
        <v>1.2</v>
      </c>
      <c r="D92">
        <v>7291.8</v>
      </c>
      <c r="E92">
        <v>6921</v>
      </c>
      <c r="F92">
        <v>7274.4</v>
      </c>
      <c r="G92">
        <v>6924</v>
      </c>
      <c r="H92">
        <v>4.8895289999999996</v>
      </c>
      <c r="I92">
        <v>4.6925309999999998</v>
      </c>
    </row>
    <row r="93" spans="1:9" x14ac:dyDescent="0.25">
      <c r="A93">
        <v>90</v>
      </c>
      <c r="B93">
        <v>10</v>
      </c>
      <c r="C93">
        <v>1.2</v>
      </c>
      <c r="D93">
        <v>6462.2</v>
      </c>
      <c r="E93">
        <v>6047</v>
      </c>
      <c r="F93">
        <v>6458.6</v>
      </c>
      <c r="G93">
        <v>6047</v>
      </c>
      <c r="H93">
        <v>5.3841200000000002</v>
      </c>
      <c r="I93">
        <v>5.2554610000000004</v>
      </c>
    </row>
    <row r="94" spans="1:9" x14ac:dyDescent="0.25">
      <c r="A94">
        <v>90</v>
      </c>
      <c r="B94">
        <v>10</v>
      </c>
      <c r="C94">
        <v>1.2</v>
      </c>
      <c r="D94">
        <v>6525.4</v>
      </c>
      <c r="E94">
        <v>6193</v>
      </c>
      <c r="F94">
        <v>6524.2</v>
      </c>
      <c r="G94">
        <v>6193</v>
      </c>
      <c r="H94">
        <v>4.6054180000000002</v>
      </c>
      <c r="I94">
        <v>4.5011580000000002</v>
      </c>
    </row>
    <row r="95" spans="1:9" x14ac:dyDescent="0.25">
      <c r="A95">
        <v>90</v>
      </c>
      <c r="B95">
        <v>10</v>
      </c>
      <c r="C95">
        <v>1.2</v>
      </c>
      <c r="D95">
        <v>6774.4</v>
      </c>
      <c r="E95">
        <v>6376</v>
      </c>
      <c r="F95">
        <v>6752.6</v>
      </c>
      <c r="G95">
        <v>6377</v>
      </c>
      <c r="H95">
        <v>4.6988289999999999</v>
      </c>
      <c r="I95">
        <v>4.693378</v>
      </c>
    </row>
    <row r="96" spans="1:9" x14ac:dyDescent="0.25">
      <c r="A96">
        <v>90</v>
      </c>
      <c r="B96">
        <v>10</v>
      </c>
      <c r="C96">
        <v>1.2</v>
      </c>
      <c r="D96">
        <v>7263.6</v>
      </c>
      <c r="E96">
        <v>6684</v>
      </c>
      <c r="F96">
        <v>7234.2</v>
      </c>
      <c r="G96">
        <v>6687</v>
      </c>
      <c r="H96">
        <v>4.979241</v>
      </c>
      <c r="I96">
        <v>5.0105709999999997</v>
      </c>
    </row>
    <row r="97" spans="1:9" x14ac:dyDescent="0.25">
      <c r="A97">
        <v>90</v>
      </c>
      <c r="B97">
        <v>10</v>
      </c>
      <c r="C97">
        <v>1.2</v>
      </c>
      <c r="D97">
        <v>6986</v>
      </c>
      <c r="E97">
        <v>6800</v>
      </c>
      <c r="F97">
        <v>6978.8</v>
      </c>
      <c r="G97">
        <v>6800</v>
      </c>
      <c r="H97">
        <v>5.1567059999999998</v>
      </c>
      <c r="I97">
        <v>5.0580999999999996</v>
      </c>
    </row>
    <row r="98" spans="1:9" x14ac:dyDescent="0.25">
      <c r="A98">
        <v>90</v>
      </c>
      <c r="B98">
        <v>10</v>
      </c>
      <c r="C98">
        <v>1.2</v>
      </c>
      <c r="D98">
        <v>6908.6</v>
      </c>
      <c r="E98">
        <v>6527</v>
      </c>
      <c r="F98">
        <v>6908.4</v>
      </c>
      <c r="G98">
        <v>6528</v>
      </c>
      <c r="H98">
        <v>5.2241429999999998</v>
      </c>
      <c r="I98">
        <v>5.2091779999999996</v>
      </c>
    </row>
    <row r="99" spans="1:9" x14ac:dyDescent="0.25">
      <c r="A99">
        <v>90</v>
      </c>
      <c r="B99">
        <v>10</v>
      </c>
      <c r="C99">
        <v>1.2</v>
      </c>
      <c r="D99">
        <v>6569.6</v>
      </c>
      <c r="E99">
        <v>6200</v>
      </c>
      <c r="F99">
        <v>6567.2</v>
      </c>
      <c r="G99">
        <v>6200</v>
      </c>
      <c r="H99">
        <v>5.2928879999999996</v>
      </c>
      <c r="I99">
        <v>5.2494909999999999</v>
      </c>
    </row>
    <row r="100" spans="1:9" x14ac:dyDescent="0.25">
      <c r="A100">
        <v>90</v>
      </c>
      <c r="B100">
        <v>10</v>
      </c>
      <c r="C100">
        <v>1.2</v>
      </c>
      <c r="D100">
        <v>6787.8</v>
      </c>
      <c r="E100">
        <v>6363</v>
      </c>
      <c r="F100">
        <v>6785.4</v>
      </c>
      <c r="G100">
        <v>6363</v>
      </c>
      <c r="H100">
        <v>6.7321520000000001</v>
      </c>
      <c r="I100">
        <v>6.8179780000000001</v>
      </c>
    </row>
    <row r="101" spans="1:9" x14ac:dyDescent="0.25">
      <c r="A101">
        <v>90</v>
      </c>
      <c r="B101">
        <v>10</v>
      </c>
      <c r="C101">
        <v>1.2</v>
      </c>
      <c r="D101">
        <v>6708</v>
      </c>
      <c r="E101">
        <v>6474</v>
      </c>
      <c r="F101">
        <v>6695.2</v>
      </c>
      <c r="G101">
        <v>6484</v>
      </c>
      <c r="H101">
        <v>4.7532100000000002</v>
      </c>
      <c r="I101">
        <v>5.0145730000000004</v>
      </c>
    </row>
    <row r="102" spans="1:9" x14ac:dyDescent="0.25">
      <c r="A102">
        <v>100</v>
      </c>
      <c r="B102">
        <v>0</v>
      </c>
      <c r="C102">
        <v>1.2</v>
      </c>
      <c r="D102">
        <v>6779</v>
      </c>
      <c r="E102">
        <v>6779</v>
      </c>
      <c r="F102">
        <v>6779</v>
      </c>
      <c r="G102">
        <v>6779</v>
      </c>
      <c r="H102">
        <v>3.1460759999999999</v>
      </c>
      <c r="I102">
        <v>3.140107</v>
      </c>
    </row>
    <row r="103" spans="1:9" x14ac:dyDescent="0.25">
      <c r="A103">
        <v>100</v>
      </c>
      <c r="B103">
        <v>0</v>
      </c>
      <c r="C103">
        <v>1.2</v>
      </c>
      <c r="D103">
        <v>6522</v>
      </c>
      <c r="E103">
        <v>6522</v>
      </c>
      <c r="F103">
        <v>6522</v>
      </c>
      <c r="G103">
        <v>6522</v>
      </c>
      <c r="H103">
        <v>3.1908400000000001</v>
      </c>
      <c r="I103">
        <v>3.101448</v>
      </c>
    </row>
    <row r="104" spans="1:9" x14ac:dyDescent="0.25">
      <c r="A104">
        <v>100</v>
      </c>
      <c r="B104">
        <v>0</v>
      </c>
      <c r="C104">
        <v>1.2</v>
      </c>
      <c r="D104">
        <v>6958</v>
      </c>
      <c r="E104">
        <v>6958</v>
      </c>
      <c r="F104">
        <v>6958</v>
      </c>
      <c r="G104">
        <v>6958</v>
      </c>
      <c r="H104">
        <v>3.0026350000000002</v>
      </c>
      <c r="I104">
        <v>3.097953</v>
      </c>
    </row>
    <row r="105" spans="1:9" x14ac:dyDescent="0.25">
      <c r="A105">
        <v>100</v>
      </c>
      <c r="B105">
        <v>0</v>
      </c>
      <c r="C105">
        <v>1.2</v>
      </c>
      <c r="D105">
        <v>7113</v>
      </c>
      <c r="E105">
        <v>7113</v>
      </c>
      <c r="F105">
        <v>7113</v>
      </c>
      <c r="G105">
        <v>7113</v>
      </c>
      <c r="H105">
        <v>3.1120000000000001</v>
      </c>
      <c r="I105">
        <v>3.1162169999999998</v>
      </c>
    </row>
    <row r="106" spans="1:9" x14ac:dyDescent="0.25">
      <c r="A106">
        <v>100</v>
      </c>
      <c r="B106">
        <v>0</v>
      </c>
      <c r="C106">
        <v>1.2</v>
      </c>
      <c r="D106">
        <v>6496</v>
      </c>
      <c r="E106">
        <v>6496</v>
      </c>
      <c r="F106">
        <v>6496</v>
      </c>
      <c r="G106">
        <v>6496</v>
      </c>
      <c r="H106">
        <v>3.154296</v>
      </c>
      <c r="I106">
        <v>3.1285919999999998</v>
      </c>
    </row>
    <row r="107" spans="1:9" x14ac:dyDescent="0.25">
      <c r="A107">
        <v>100</v>
      </c>
      <c r="B107">
        <v>0</v>
      </c>
      <c r="C107">
        <v>1.2</v>
      </c>
      <c r="D107">
        <v>6751</v>
      </c>
      <c r="E107">
        <v>6751</v>
      </c>
      <c r="F107">
        <v>6751</v>
      </c>
      <c r="G107">
        <v>6751</v>
      </c>
      <c r="H107">
        <v>2.9746079999999999</v>
      </c>
      <c r="I107">
        <v>2.9970309999999998</v>
      </c>
    </row>
    <row r="108" spans="1:9" x14ac:dyDescent="0.25">
      <c r="A108">
        <v>100</v>
      </c>
      <c r="B108">
        <v>0</v>
      </c>
      <c r="C108">
        <v>1.2</v>
      </c>
      <c r="D108">
        <v>6872</v>
      </c>
      <c r="E108">
        <v>6872</v>
      </c>
      <c r="F108">
        <v>6872</v>
      </c>
      <c r="G108">
        <v>6872</v>
      </c>
      <c r="H108">
        <v>3.3300540000000001</v>
      </c>
      <c r="I108">
        <v>3.3406069999999999</v>
      </c>
    </row>
    <row r="109" spans="1:9" x14ac:dyDescent="0.25">
      <c r="A109">
        <v>100</v>
      </c>
      <c r="B109">
        <v>0</v>
      </c>
      <c r="C109">
        <v>1.2</v>
      </c>
      <c r="D109">
        <v>6777</v>
      </c>
      <c r="E109">
        <v>6777</v>
      </c>
      <c r="F109">
        <v>6777</v>
      </c>
      <c r="G109">
        <v>6777</v>
      </c>
      <c r="H109">
        <v>2.9975719999999999</v>
      </c>
      <c r="I109">
        <v>2.9680849999999999</v>
      </c>
    </row>
    <row r="110" spans="1:9" x14ac:dyDescent="0.25">
      <c r="A110">
        <v>100</v>
      </c>
      <c r="B110">
        <v>0</v>
      </c>
      <c r="C110">
        <v>1.2</v>
      </c>
      <c r="D110">
        <v>7390</v>
      </c>
      <c r="E110">
        <v>7390</v>
      </c>
      <c r="F110">
        <v>7390</v>
      </c>
      <c r="G110">
        <v>7390</v>
      </c>
      <c r="H110">
        <v>3.199478</v>
      </c>
      <c r="I110">
        <v>3.2180420000000001</v>
      </c>
    </row>
    <row r="111" spans="1:9" x14ac:dyDescent="0.25">
      <c r="A111">
        <v>100</v>
      </c>
      <c r="B111">
        <v>0</v>
      </c>
      <c r="C111">
        <v>1.2</v>
      </c>
      <c r="D111">
        <v>7109</v>
      </c>
      <c r="E111">
        <v>7109</v>
      </c>
      <c r="F111">
        <v>7109</v>
      </c>
      <c r="G111">
        <v>7109</v>
      </c>
      <c r="H111">
        <v>3.151999</v>
      </c>
      <c r="I111">
        <v>3.1592560000000001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"/>
  <sheetViews>
    <sheetView tabSelected="1" workbookViewId="0">
      <selection activeCell="Z34" sqref="Z34"/>
    </sheetView>
  </sheetViews>
  <sheetFormatPr defaultRowHeight="15" x14ac:dyDescent="0.25"/>
  <cols>
    <col min="1" max="9" width="11" customWidth="1"/>
    <col min="10" max="10" width="3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17</v>
      </c>
      <c r="M1" t="s">
        <v>9</v>
      </c>
      <c r="N1" t="s">
        <v>8</v>
      </c>
      <c r="O1" t="s">
        <v>10</v>
      </c>
      <c r="P1" t="s">
        <v>11</v>
      </c>
      <c r="Q1" t="s">
        <v>12</v>
      </c>
      <c r="R1" t="s">
        <v>18</v>
      </c>
    </row>
    <row r="2" spans="1:18" x14ac:dyDescent="0.25">
      <c r="A2">
        <v>1</v>
      </c>
      <c r="B2">
        <v>3</v>
      </c>
      <c r="C2">
        <v>1.2</v>
      </c>
      <c r="D2">
        <v>26</v>
      </c>
      <c r="E2">
        <v>26</v>
      </c>
      <c r="F2">
        <v>26</v>
      </c>
      <c r="G2">
        <v>26</v>
      </c>
      <c r="H2">
        <v>8.0151E-2</v>
      </c>
      <c r="I2">
        <v>7.0931999999999995E-2</v>
      </c>
      <c r="L2">
        <f>Table3681014[[#This Row],[DRIVER]]+Table3681014[[#This Row],[DRIVER]]*Table3681014[[#This Row],[Ratio]]</f>
        <v>4</v>
      </c>
      <c r="M2">
        <v>1</v>
      </c>
      <c r="N2">
        <f t="shared" ref="N2:O25" si="0">SUMIF($A:$A,$M2,H:H)/COUNTIF($A:$A,$M2)</f>
        <v>9.4213999999999992E-2</v>
      </c>
      <c r="O2" s="1">
        <f t="shared" si="0"/>
        <v>9.1736599999999988E-2</v>
      </c>
      <c r="P2" s="1">
        <f>LOG(Table3681014[[#This Row],[DRIVER]])</f>
        <v>0</v>
      </c>
      <c r="Q2">
        <f>LOG(Table3681014[[#This Row],[time(EFF)]])</f>
        <v>-1.0258845571755131</v>
      </c>
      <c r="R2" s="1">
        <v>3</v>
      </c>
    </row>
    <row r="3" spans="1:18" x14ac:dyDescent="0.25">
      <c r="A3">
        <v>1</v>
      </c>
      <c r="B3">
        <v>3</v>
      </c>
      <c r="C3">
        <v>1.2</v>
      </c>
      <c r="D3">
        <v>25</v>
      </c>
      <c r="E3">
        <v>25</v>
      </c>
      <c r="F3">
        <v>25</v>
      </c>
      <c r="G3">
        <v>25</v>
      </c>
      <c r="H3">
        <v>6.9735000000000005E-2</v>
      </c>
      <c r="I3">
        <v>7.0254999999999998E-2</v>
      </c>
      <c r="L3">
        <f>Table3681014[[#This Row],[DRIVER]]+Table3681014[[#This Row],[DRIVER]]*Table3681014[[#This Row],[Ratio]]</f>
        <v>8</v>
      </c>
      <c r="M3">
        <v>2</v>
      </c>
      <c r="N3">
        <f t="shared" si="0"/>
        <v>0.12213866666666666</v>
      </c>
      <c r="O3" s="1">
        <f t="shared" si="0"/>
        <v>0.12826899999999999</v>
      </c>
      <c r="P3" s="1">
        <f>LOG(Table3681014[[#This Row],[DRIVER]])</f>
        <v>0.3010299956639812</v>
      </c>
      <c r="Q3">
        <f>LOG(Table3681014[[#This Row],[time(EFF)]])</f>
        <v>-0.91314682531337954</v>
      </c>
      <c r="R3" s="1">
        <v>3</v>
      </c>
    </row>
    <row r="4" spans="1:18" x14ac:dyDescent="0.25">
      <c r="A4">
        <v>1</v>
      </c>
      <c r="B4">
        <v>3</v>
      </c>
      <c r="C4">
        <v>1.2</v>
      </c>
      <c r="D4">
        <v>144</v>
      </c>
      <c r="E4">
        <v>144</v>
      </c>
      <c r="F4">
        <v>144</v>
      </c>
      <c r="G4">
        <v>144</v>
      </c>
      <c r="H4">
        <v>0.18686</v>
      </c>
      <c r="I4">
        <v>0.181227</v>
      </c>
      <c r="L4">
        <f>Table3681014[[#This Row],[DRIVER]]+Table3681014[[#This Row],[DRIVER]]*Table3681014[[#This Row],[Ratio]]</f>
        <v>12</v>
      </c>
      <c r="M4">
        <v>3</v>
      </c>
      <c r="N4">
        <f t="shared" si="0"/>
        <v>0.23740566666666665</v>
      </c>
      <c r="O4" s="1">
        <f t="shared" si="0"/>
        <v>0.20883866666666664</v>
      </c>
      <c r="P4" s="1">
        <f>LOG(Table3681014[[#This Row],[DRIVER]])</f>
        <v>0.47712125471966244</v>
      </c>
      <c r="Q4">
        <f>LOG(Table3681014[[#This Row],[time(EFF)]])</f>
        <v>-0.62450891902636063</v>
      </c>
      <c r="R4" s="1">
        <v>3</v>
      </c>
    </row>
    <row r="5" spans="1:18" x14ac:dyDescent="0.25">
      <c r="A5">
        <v>1</v>
      </c>
      <c r="B5">
        <v>3</v>
      </c>
      <c r="C5">
        <v>1.2</v>
      </c>
      <c r="D5">
        <v>54</v>
      </c>
      <c r="E5">
        <v>54</v>
      </c>
      <c r="F5">
        <v>54</v>
      </c>
      <c r="G5">
        <v>54</v>
      </c>
      <c r="H5">
        <v>6.8576999999999999E-2</v>
      </c>
      <c r="I5">
        <v>6.7858000000000002E-2</v>
      </c>
      <c r="L5">
        <f>Table3681014[[#This Row],[DRIVER]]+Table3681014[[#This Row],[DRIVER]]*Table3681014[[#This Row],[Ratio]]</f>
        <v>16</v>
      </c>
      <c r="M5">
        <v>4</v>
      </c>
      <c r="N5">
        <f t="shared" si="0"/>
        <v>0.30444833333333338</v>
      </c>
      <c r="O5" s="1">
        <f t="shared" si="0"/>
        <v>0.31439600000000001</v>
      </c>
      <c r="P5" s="1">
        <f>LOG(Table3681014[[#This Row],[DRIVER]])</f>
        <v>0.6020599913279624</v>
      </c>
      <c r="Q5">
        <f>LOG(Table3681014[[#This Row],[time(EFF)]])</f>
        <v>-0.51648639909711747</v>
      </c>
      <c r="R5" s="1">
        <v>3</v>
      </c>
    </row>
    <row r="6" spans="1:18" x14ac:dyDescent="0.25">
      <c r="A6">
        <v>1</v>
      </c>
      <c r="B6">
        <v>3</v>
      </c>
      <c r="C6">
        <v>1.2</v>
      </c>
      <c r="D6">
        <v>117</v>
      </c>
      <c r="E6">
        <v>117</v>
      </c>
      <c r="F6">
        <v>117</v>
      </c>
      <c r="G6">
        <v>117</v>
      </c>
      <c r="H6">
        <v>6.5747E-2</v>
      </c>
      <c r="I6">
        <v>6.8411E-2</v>
      </c>
      <c r="L6">
        <f>Table3681014[[#This Row],[DRIVER]]+Table3681014[[#This Row],[DRIVER]]*Table3681014[[#This Row],[Ratio]]</f>
        <v>20</v>
      </c>
      <c r="M6">
        <v>5</v>
      </c>
      <c r="N6">
        <f t="shared" si="0"/>
        <v>0.43113066666666661</v>
      </c>
      <c r="O6" s="1">
        <f t="shared" si="0"/>
        <v>0.45375066666666664</v>
      </c>
      <c r="P6" s="1">
        <f>LOG(Table3681014[[#This Row],[DRIVER]])</f>
        <v>0.69897000433601886</v>
      </c>
      <c r="Q6">
        <f>LOG(Table3681014[[#This Row],[time(EFF)]])</f>
        <v>-0.36539108433602718</v>
      </c>
      <c r="R6" s="1">
        <v>3</v>
      </c>
    </row>
    <row r="7" spans="1:18" x14ac:dyDescent="0.25">
      <c r="A7">
        <v>2</v>
      </c>
      <c r="B7">
        <v>6</v>
      </c>
      <c r="C7">
        <v>1.2</v>
      </c>
      <c r="D7">
        <v>138</v>
      </c>
      <c r="E7">
        <v>138</v>
      </c>
      <c r="F7">
        <v>138</v>
      </c>
      <c r="G7">
        <v>138</v>
      </c>
      <c r="H7">
        <v>0.11749999999999999</v>
      </c>
      <c r="I7">
        <v>0.11936099999999999</v>
      </c>
      <c r="L7">
        <f>Table3681014[[#This Row],[DRIVER]]+Table3681014[[#This Row],[DRIVER]]*Table3681014[[#This Row],[Ratio]]</f>
        <v>24</v>
      </c>
      <c r="M7">
        <v>6</v>
      </c>
      <c r="N7">
        <f t="shared" si="0"/>
        <v>0.42025833333333334</v>
      </c>
      <c r="O7" s="1">
        <f t="shared" si="0"/>
        <v>0.4170686666666667</v>
      </c>
      <c r="P7" s="1">
        <f>LOG(Table3681014[[#This Row],[DRIVER]])</f>
        <v>0.77815125038364363</v>
      </c>
      <c r="Q7">
        <f>LOG(Table3681014[[#This Row],[time(EFF)]])</f>
        <v>-0.37648366614595624</v>
      </c>
      <c r="R7" s="1">
        <v>3</v>
      </c>
    </row>
    <row r="8" spans="1:18" x14ac:dyDescent="0.25">
      <c r="A8">
        <v>2</v>
      </c>
      <c r="B8">
        <v>6</v>
      </c>
      <c r="C8">
        <v>1.2</v>
      </c>
      <c r="D8">
        <v>64</v>
      </c>
      <c r="E8">
        <v>64</v>
      </c>
      <c r="F8">
        <v>64</v>
      </c>
      <c r="G8">
        <v>64</v>
      </c>
      <c r="H8">
        <v>0.11988799999999999</v>
      </c>
      <c r="I8">
        <v>0.124266</v>
      </c>
      <c r="L8">
        <f>Table3681014[[#This Row],[DRIVER]]+Table3681014[[#This Row],[DRIVER]]*Table3681014[[#This Row],[Ratio]]</f>
        <v>28</v>
      </c>
      <c r="M8">
        <v>7</v>
      </c>
      <c r="N8">
        <f t="shared" si="0"/>
        <v>0.65799699999999994</v>
      </c>
      <c r="O8" s="1">
        <f t="shared" si="0"/>
        <v>0.68025400000000003</v>
      </c>
      <c r="P8" s="1">
        <f>LOG(Table3681014[[#This Row],[DRIVER]])</f>
        <v>0.84509804001425681</v>
      </c>
      <c r="Q8">
        <f>LOG(Table3681014[[#This Row],[time(EFF)]])</f>
        <v>-0.1817760864565853</v>
      </c>
      <c r="R8" s="1">
        <v>3</v>
      </c>
    </row>
    <row r="9" spans="1:18" x14ac:dyDescent="0.25">
      <c r="A9">
        <v>2</v>
      </c>
      <c r="B9">
        <v>6</v>
      </c>
      <c r="C9">
        <v>1.2</v>
      </c>
      <c r="D9">
        <v>96</v>
      </c>
      <c r="E9">
        <v>96</v>
      </c>
      <c r="F9">
        <v>96</v>
      </c>
      <c r="G9">
        <v>96</v>
      </c>
      <c r="H9">
        <v>0.129028</v>
      </c>
      <c r="I9">
        <v>0.14118</v>
      </c>
      <c r="L9">
        <f>Table3681014[[#This Row],[DRIVER]]+Table3681014[[#This Row],[DRIVER]]*Table3681014[[#This Row],[Ratio]]</f>
        <v>32</v>
      </c>
      <c r="M9">
        <v>8</v>
      </c>
      <c r="N9">
        <f t="shared" si="0"/>
        <v>0.75480233333333346</v>
      </c>
      <c r="O9" s="1">
        <f t="shared" si="0"/>
        <v>0.74498166666666676</v>
      </c>
      <c r="P9" s="1">
        <f>LOG(Table3681014[[#This Row],[DRIVER]])</f>
        <v>0.90308998699194354</v>
      </c>
      <c r="Q9" s="1">
        <f>LOG(Table3681014[[#This Row],[time(EFF)]])</f>
        <v>-0.12216676596308815</v>
      </c>
      <c r="R9" s="1">
        <v>3</v>
      </c>
    </row>
    <row r="10" spans="1:18" x14ac:dyDescent="0.25">
      <c r="A10">
        <v>3</v>
      </c>
      <c r="B10">
        <v>9</v>
      </c>
      <c r="C10">
        <v>1.2</v>
      </c>
      <c r="D10">
        <v>105</v>
      </c>
      <c r="E10">
        <v>105</v>
      </c>
      <c r="F10">
        <v>105</v>
      </c>
      <c r="G10">
        <v>105</v>
      </c>
      <c r="H10">
        <v>0.18782599999999999</v>
      </c>
      <c r="I10">
        <v>0.18091299999999999</v>
      </c>
      <c r="L10">
        <f>Table3681014[[#This Row],[DRIVER]]+Table3681014[[#This Row],[DRIVER]]*Table3681014[[#This Row],[Ratio]]</f>
        <v>36</v>
      </c>
      <c r="M10">
        <v>9</v>
      </c>
      <c r="N10">
        <f t="shared" si="0"/>
        <v>0.87561133333333341</v>
      </c>
      <c r="O10" s="1">
        <f t="shared" si="0"/>
        <v>0.92181933333333321</v>
      </c>
      <c r="P10" s="1">
        <f>LOG(Table3681014[[#This Row],[DRIVER]])</f>
        <v>0.95424250943932487</v>
      </c>
      <c r="Q10" s="1">
        <f>LOG(Table3681014[[#This Row],[time(EFF)]])</f>
        <v>-5.7688625847510958E-2</v>
      </c>
      <c r="R10" s="1">
        <v>3</v>
      </c>
    </row>
    <row r="11" spans="1:18" x14ac:dyDescent="0.25">
      <c r="A11">
        <v>3</v>
      </c>
      <c r="B11">
        <v>9</v>
      </c>
      <c r="C11">
        <v>1.2</v>
      </c>
      <c r="D11">
        <v>193</v>
      </c>
      <c r="E11">
        <v>193</v>
      </c>
      <c r="F11">
        <v>193</v>
      </c>
      <c r="G11">
        <v>193</v>
      </c>
      <c r="H11">
        <v>0.25571300000000002</v>
      </c>
      <c r="I11">
        <v>0.26726699999999998</v>
      </c>
      <c r="L11">
        <f>Table3681014[[#This Row],[DRIVER]]+Table3681014[[#This Row],[DRIVER]]*Table3681014[[#This Row],[Ratio]]</f>
        <v>40</v>
      </c>
      <c r="M11">
        <v>10</v>
      </c>
      <c r="N11">
        <f t="shared" si="0"/>
        <v>1.3158016666666665</v>
      </c>
      <c r="O11" s="1">
        <f t="shared" si="0"/>
        <v>1.3203126666666669</v>
      </c>
      <c r="P11" s="1">
        <f>LOG(Table3681014[[#This Row],[DRIVER]])</f>
        <v>1</v>
      </c>
      <c r="Q11" s="1">
        <f>LOG(Table3681014[[#This Row],[time(EFF)]])</f>
        <v>0.11919043216276101</v>
      </c>
      <c r="R11" s="1">
        <v>3</v>
      </c>
    </row>
    <row r="12" spans="1:18" x14ac:dyDescent="0.25">
      <c r="A12">
        <v>3</v>
      </c>
      <c r="B12">
        <v>9</v>
      </c>
      <c r="C12">
        <v>1.2</v>
      </c>
      <c r="D12">
        <v>152</v>
      </c>
      <c r="E12">
        <v>152</v>
      </c>
      <c r="F12">
        <v>152</v>
      </c>
      <c r="G12">
        <v>152</v>
      </c>
      <c r="H12">
        <v>0.26867799999999997</v>
      </c>
      <c r="I12">
        <v>0.17833599999999999</v>
      </c>
      <c r="L12">
        <f>Table3681014[[#This Row],[DRIVER]]+Table3681014[[#This Row],[DRIVER]]*Table3681014[[#This Row],[Ratio]]</f>
        <v>44</v>
      </c>
      <c r="M12">
        <v>11</v>
      </c>
      <c r="N12">
        <f t="shared" si="0"/>
        <v>1.196472</v>
      </c>
      <c r="O12" s="1">
        <f t="shared" si="0"/>
        <v>1.1424023333333333</v>
      </c>
      <c r="P12" s="1">
        <f>LOG(Table3681014[[#This Row],[DRIVER]])</f>
        <v>1.0413926851582251</v>
      </c>
      <c r="Q12" s="1">
        <f>LOG(Table3681014[[#This Row],[time(EFF)]])</f>
        <v>7.7902539650016089E-2</v>
      </c>
      <c r="R12" s="1">
        <v>3</v>
      </c>
    </row>
    <row r="13" spans="1:18" x14ac:dyDescent="0.25">
      <c r="A13">
        <v>4</v>
      </c>
      <c r="B13">
        <v>12</v>
      </c>
      <c r="C13">
        <v>1.2</v>
      </c>
      <c r="D13">
        <v>198</v>
      </c>
      <c r="E13">
        <v>198</v>
      </c>
      <c r="F13">
        <v>198</v>
      </c>
      <c r="G13">
        <v>198</v>
      </c>
      <c r="H13">
        <v>0.309033</v>
      </c>
      <c r="I13">
        <v>0.23828299999999999</v>
      </c>
      <c r="L13">
        <f>Table3681014[[#This Row],[DRIVER]]+Table3681014[[#This Row],[DRIVER]]*Table3681014[[#This Row],[Ratio]]</f>
        <v>48</v>
      </c>
      <c r="M13">
        <v>12</v>
      </c>
      <c r="N13">
        <f t="shared" si="0"/>
        <v>2.0157989999999999</v>
      </c>
      <c r="O13" s="1">
        <f t="shared" si="0"/>
        <v>1.9035733333333333</v>
      </c>
      <c r="P13" s="1">
        <f>LOG(Table3681014[[#This Row],[DRIVER]])</f>
        <v>1.0791812460476249</v>
      </c>
      <c r="Q13" s="1">
        <f>LOG(Table3681014[[#This Row],[time(EFF)]])</f>
        <v>0.30444722542089775</v>
      </c>
      <c r="R13" s="1">
        <v>3</v>
      </c>
    </row>
    <row r="14" spans="1:18" x14ac:dyDescent="0.25">
      <c r="A14">
        <v>4</v>
      </c>
      <c r="B14">
        <v>12</v>
      </c>
      <c r="C14">
        <v>1.2</v>
      </c>
      <c r="D14">
        <v>251</v>
      </c>
      <c r="E14">
        <v>251</v>
      </c>
      <c r="F14">
        <v>251</v>
      </c>
      <c r="G14">
        <v>251</v>
      </c>
      <c r="H14">
        <v>0.32028800000000002</v>
      </c>
      <c r="I14">
        <v>0.39185999999999999</v>
      </c>
      <c r="L14">
        <f>Table3681014[[#This Row],[DRIVER]]+Table3681014[[#This Row],[DRIVER]]*Table3681014[[#This Row],[Ratio]]</f>
        <v>52</v>
      </c>
      <c r="M14">
        <v>13</v>
      </c>
      <c r="N14">
        <f t="shared" si="0"/>
        <v>2.2117433333333332</v>
      </c>
      <c r="O14" s="1">
        <f t="shared" si="0"/>
        <v>2.0996363333333332</v>
      </c>
      <c r="P14" s="1">
        <f>LOG(Table3681014[[#This Row],[DRIVER]])</f>
        <v>1.1139433523068367</v>
      </c>
      <c r="Q14" s="1">
        <f>LOG(Table3681014[[#This Row],[time(EFF)]])</f>
        <v>0.34473472688917028</v>
      </c>
      <c r="R14" s="1">
        <v>3</v>
      </c>
    </row>
    <row r="15" spans="1:18" x14ac:dyDescent="0.25">
      <c r="A15">
        <v>4</v>
      </c>
      <c r="B15">
        <v>12</v>
      </c>
      <c r="C15">
        <v>1.2</v>
      </c>
      <c r="D15">
        <v>150</v>
      </c>
      <c r="E15">
        <v>150</v>
      </c>
      <c r="F15">
        <v>150</v>
      </c>
      <c r="G15">
        <v>150</v>
      </c>
      <c r="H15">
        <v>0.284024</v>
      </c>
      <c r="I15">
        <v>0.31304500000000002</v>
      </c>
      <c r="L15">
        <f>Table3681014[[#This Row],[DRIVER]]+Table3681014[[#This Row],[DRIVER]]*Table3681014[[#This Row],[Ratio]]</f>
        <v>56</v>
      </c>
      <c r="M15">
        <v>14</v>
      </c>
      <c r="N15">
        <f t="shared" si="0"/>
        <v>1.7501966666666666</v>
      </c>
      <c r="O15" s="1">
        <f t="shared" si="0"/>
        <v>1.7645586666666666</v>
      </c>
      <c r="P15" s="1">
        <f>LOG(Table3681014[[#This Row],[DRIVER]])</f>
        <v>1.146128035678238</v>
      </c>
      <c r="Q15" s="1">
        <f>LOG(Table3681014[[#This Row],[time(EFF)]])</f>
        <v>0.24308685237153355</v>
      </c>
      <c r="R15" s="1">
        <v>3</v>
      </c>
    </row>
    <row r="16" spans="1:18" x14ac:dyDescent="0.25">
      <c r="A16">
        <v>5</v>
      </c>
      <c r="B16">
        <v>15</v>
      </c>
      <c r="C16">
        <v>1.2</v>
      </c>
      <c r="D16">
        <v>246.8</v>
      </c>
      <c r="E16">
        <v>218</v>
      </c>
      <c r="F16">
        <v>246.8</v>
      </c>
      <c r="G16">
        <v>218</v>
      </c>
      <c r="H16">
        <v>0.48536000000000001</v>
      </c>
      <c r="I16">
        <v>0.49046899999999999</v>
      </c>
      <c r="L16">
        <f>Table3681014[[#This Row],[DRIVER]]+Table3681014[[#This Row],[DRIVER]]*Table3681014[[#This Row],[Ratio]]</f>
        <v>60</v>
      </c>
      <c r="M16">
        <v>15</v>
      </c>
      <c r="N16">
        <f t="shared" si="0"/>
        <v>1.7145253333333335</v>
      </c>
      <c r="O16" s="1">
        <f t="shared" si="0"/>
        <v>1.7404546666666667</v>
      </c>
      <c r="P16" s="1">
        <f>LOG(Table3681014[[#This Row],[DRIVER]])</f>
        <v>1.1760912590556813</v>
      </c>
      <c r="Q16" s="1">
        <f>LOG(Table3681014[[#This Row],[time(EFF)]])</f>
        <v>0.23414390650875966</v>
      </c>
      <c r="R16" s="1">
        <v>3</v>
      </c>
    </row>
    <row r="17" spans="1:18" x14ac:dyDescent="0.25">
      <c r="A17">
        <v>5</v>
      </c>
      <c r="B17">
        <v>15</v>
      </c>
      <c r="C17">
        <v>1.2</v>
      </c>
      <c r="D17">
        <v>330</v>
      </c>
      <c r="E17">
        <v>330</v>
      </c>
      <c r="F17">
        <v>330</v>
      </c>
      <c r="G17">
        <v>330</v>
      </c>
      <c r="H17">
        <v>0.32472299999999998</v>
      </c>
      <c r="I17">
        <v>0.39126</v>
      </c>
      <c r="L17">
        <f>Table3681014[[#This Row],[DRIVER]]+Table3681014[[#This Row],[DRIVER]]*Table3681014[[#This Row],[Ratio]]</f>
        <v>64</v>
      </c>
      <c r="M17">
        <v>16</v>
      </c>
      <c r="N17">
        <f t="shared" si="0"/>
        <v>1.6956410000000002</v>
      </c>
      <c r="O17" s="1">
        <f t="shared" si="0"/>
        <v>1.6800696666666666</v>
      </c>
      <c r="P17" s="1">
        <f>LOG(Table3681014[[#This Row],[DRIVER]])</f>
        <v>1.2041199826559248</v>
      </c>
      <c r="Q17" s="1">
        <f>LOG(Table3681014[[#This Row],[time(EFF)]])</f>
        <v>0.2293339091101986</v>
      </c>
      <c r="R17" s="1">
        <v>3</v>
      </c>
    </row>
    <row r="18" spans="1:18" x14ac:dyDescent="0.25">
      <c r="A18">
        <v>5</v>
      </c>
      <c r="B18">
        <v>15</v>
      </c>
      <c r="C18">
        <v>1.2</v>
      </c>
      <c r="D18">
        <v>344</v>
      </c>
      <c r="E18">
        <v>302</v>
      </c>
      <c r="F18">
        <v>344</v>
      </c>
      <c r="G18">
        <v>302</v>
      </c>
      <c r="H18">
        <v>0.48330899999999999</v>
      </c>
      <c r="I18">
        <v>0.47952299999999998</v>
      </c>
      <c r="L18">
        <f>Table3681014[[#This Row],[DRIVER]]+Table3681014[[#This Row],[DRIVER]]*Table3681014[[#This Row],[Ratio]]</f>
        <v>68</v>
      </c>
      <c r="M18">
        <v>17</v>
      </c>
      <c r="N18">
        <f t="shared" si="0"/>
        <v>2.6916539999999998</v>
      </c>
      <c r="O18" s="1">
        <f t="shared" si="0"/>
        <v>2.6012533333333332</v>
      </c>
      <c r="P18" s="1">
        <f>LOG(Table3681014[[#This Row],[DRIVER]])</f>
        <v>1.2304489213782739</v>
      </c>
      <c r="Q18" s="1">
        <f>LOG(Table3681014[[#This Row],[time(EFF)]])</f>
        <v>0.43001923253993085</v>
      </c>
      <c r="R18" s="1">
        <v>3</v>
      </c>
    </row>
    <row r="19" spans="1:18" x14ac:dyDescent="0.25">
      <c r="A19">
        <v>6</v>
      </c>
      <c r="B19">
        <v>18</v>
      </c>
      <c r="C19">
        <v>1.2</v>
      </c>
      <c r="D19">
        <v>305.8</v>
      </c>
      <c r="E19">
        <v>271</v>
      </c>
      <c r="F19">
        <v>271</v>
      </c>
      <c r="G19">
        <v>271</v>
      </c>
      <c r="H19">
        <v>0.44236199999999998</v>
      </c>
      <c r="I19">
        <v>0.44068600000000002</v>
      </c>
      <c r="L19">
        <f>Table3681014[[#This Row],[DRIVER]]+Table3681014[[#This Row],[DRIVER]]*Table3681014[[#This Row],[Ratio]]</f>
        <v>72</v>
      </c>
      <c r="M19">
        <v>18</v>
      </c>
      <c r="N19">
        <f t="shared" si="0"/>
        <v>2.2881326666666664</v>
      </c>
      <c r="O19" s="1">
        <f t="shared" si="0"/>
        <v>2.2729556666666668</v>
      </c>
      <c r="P19" s="1">
        <f>LOG(Table3681014[[#This Row],[DRIVER]])</f>
        <v>1.255272505103306</v>
      </c>
      <c r="Q19" s="1">
        <f>LOG(Table3681014[[#This Row],[time(EFF)]])</f>
        <v>0.35948120138450262</v>
      </c>
      <c r="R19" s="1">
        <v>3</v>
      </c>
    </row>
    <row r="20" spans="1:18" x14ac:dyDescent="0.25">
      <c r="A20">
        <v>6</v>
      </c>
      <c r="B20">
        <v>18</v>
      </c>
      <c r="C20">
        <v>1.2</v>
      </c>
      <c r="D20">
        <v>326</v>
      </c>
      <c r="E20">
        <v>326</v>
      </c>
      <c r="F20">
        <v>326</v>
      </c>
      <c r="G20">
        <v>326</v>
      </c>
      <c r="H20">
        <v>0.44809199999999999</v>
      </c>
      <c r="I20">
        <v>0.38279099999999999</v>
      </c>
      <c r="L20">
        <f>Table3681014[[#This Row],[DRIVER]]+Table3681014[[#This Row],[DRIVER]]*Table3681014[[#This Row],[Ratio]]</f>
        <v>76</v>
      </c>
      <c r="M20">
        <v>19</v>
      </c>
      <c r="N20">
        <f t="shared" si="0"/>
        <v>3.0891086666666667</v>
      </c>
      <c r="O20" s="1">
        <f t="shared" si="0"/>
        <v>2.861041333333334</v>
      </c>
      <c r="P20" s="1">
        <f>LOG(Table3681014[[#This Row],[DRIVER]])</f>
        <v>1.2787536009528289</v>
      </c>
      <c r="Q20" s="1">
        <f>LOG(Table3681014[[#This Row],[time(EFF)]])</f>
        <v>0.48983318590055136</v>
      </c>
      <c r="R20" s="1">
        <v>3</v>
      </c>
    </row>
    <row r="21" spans="1:18" x14ac:dyDescent="0.25">
      <c r="A21">
        <v>6</v>
      </c>
      <c r="B21">
        <v>18</v>
      </c>
      <c r="C21">
        <v>1.2</v>
      </c>
      <c r="D21">
        <v>393.8</v>
      </c>
      <c r="E21">
        <v>353</v>
      </c>
      <c r="F21">
        <v>393.8</v>
      </c>
      <c r="G21">
        <v>353</v>
      </c>
      <c r="H21">
        <v>0.37032100000000001</v>
      </c>
      <c r="I21">
        <v>0.42772900000000003</v>
      </c>
      <c r="L21">
        <f>Table3681014[[#This Row],[DRIVER]]+Table3681014[[#This Row],[DRIVER]]*Table3681014[[#This Row],[Ratio]]</f>
        <v>80</v>
      </c>
      <c r="M21">
        <v>20</v>
      </c>
      <c r="N21">
        <f t="shared" si="0"/>
        <v>3.1554600000000002</v>
      </c>
      <c r="O21" s="1">
        <f t="shared" si="0"/>
        <v>2.9907743333333339</v>
      </c>
      <c r="P21" s="1">
        <f>LOG(Table3681014[[#This Row],[DRIVER]])</f>
        <v>1.3010299956639813</v>
      </c>
      <c r="Q21" s="1">
        <f>LOG(Table3681014[[#This Row],[time(EFF)]])</f>
        <v>0.49906267923765807</v>
      </c>
      <c r="R21" s="1">
        <v>3</v>
      </c>
    </row>
    <row r="22" spans="1:18" x14ac:dyDescent="0.25">
      <c r="A22">
        <v>7</v>
      </c>
      <c r="B22">
        <v>21</v>
      </c>
      <c r="C22">
        <v>1.2</v>
      </c>
      <c r="D22">
        <v>350.2</v>
      </c>
      <c r="E22">
        <v>307</v>
      </c>
      <c r="F22">
        <v>324.2</v>
      </c>
      <c r="G22">
        <v>317</v>
      </c>
      <c r="H22">
        <v>0.80998099999999995</v>
      </c>
      <c r="I22">
        <v>0.87622599999999995</v>
      </c>
      <c r="L22">
        <f>Table3681014[[#This Row],[DRIVER]]+Table3681014[[#This Row],[DRIVER]]*Table3681014[[#This Row],[Ratio]]</f>
        <v>84</v>
      </c>
      <c r="M22">
        <v>21</v>
      </c>
      <c r="N22">
        <f t="shared" si="0"/>
        <v>6.8812236666666662</v>
      </c>
      <c r="O22" s="1">
        <f t="shared" si="0"/>
        <v>6.1430883333333339</v>
      </c>
      <c r="P22" s="1">
        <f>LOG(Table3681014[[#This Row],[DRIVER]])</f>
        <v>1.3222192947339193</v>
      </c>
      <c r="Q22" s="1">
        <f>LOG(Table3681014[[#This Row],[time(EFF)]])</f>
        <v>0.83766567434405736</v>
      </c>
      <c r="R22" s="1">
        <v>3</v>
      </c>
    </row>
    <row r="23" spans="1:18" x14ac:dyDescent="0.25">
      <c r="A23">
        <v>7</v>
      </c>
      <c r="B23">
        <v>21</v>
      </c>
      <c r="C23">
        <v>1.2</v>
      </c>
      <c r="D23">
        <v>409.2</v>
      </c>
      <c r="E23">
        <v>384</v>
      </c>
      <c r="F23">
        <v>408</v>
      </c>
      <c r="G23">
        <v>384</v>
      </c>
      <c r="H23">
        <v>0.49278899999999998</v>
      </c>
      <c r="I23">
        <v>0.49481700000000001</v>
      </c>
      <c r="L23">
        <f>Table3681014[[#This Row],[DRIVER]]+Table3681014[[#This Row],[DRIVER]]*Table3681014[[#This Row],[Ratio]]</f>
        <v>88</v>
      </c>
      <c r="M23">
        <v>22</v>
      </c>
      <c r="N23">
        <f t="shared" si="0"/>
        <v>8.1213186666666672</v>
      </c>
      <c r="O23" s="1">
        <f t="shared" si="0"/>
        <v>7.322773333333334</v>
      </c>
      <c r="P23" s="1">
        <f>LOG(Table3681014[[#This Row],[DRIVER]])</f>
        <v>1.3424226808222062</v>
      </c>
      <c r="Q23" s="1">
        <f>LOG(Table3681014[[#This Row],[time(EFF)]])</f>
        <v>0.9096265517978489</v>
      </c>
      <c r="R23" s="1">
        <v>3</v>
      </c>
    </row>
    <row r="24" spans="1:18" x14ac:dyDescent="0.25">
      <c r="A24">
        <v>7</v>
      </c>
      <c r="B24">
        <v>21</v>
      </c>
      <c r="C24">
        <v>1.2</v>
      </c>
      <c r="D24">
        <v>426.8</v>
      </c>
      <c r="E24">
        <v>386</v>
      </c>
      <c r="F24">
        <v>425.6</v>
      </c>
      <c r="G24">
        <v>386</v>
      </c>
      <c r="H24">
        <v>0.67122099999999996</v>
      </c>
      <c r="I24">
        <v>0.66971899999999995</v>
      </c>
      <c r="L24">
        <f>Table3681014[[#This Row],[DRIVER]]+Table3681014[[#This Row],[DRIVER]]*Table3681014[[#This Row],[Ratio]]</f>
        <v>92</v>
      </c>
      <c r="M24">
        <v>23</v>
      </c>
      <c r="N24">
        <f t="shared" si="0"/>
        <v>7.4524493333333339</v>
      </c>
      <c r="O24" s="1">
        <f t="shared" si="0"/>
        <v>7.4900743333333333</v>
      </c>
      <c r="P24" s="1">
        <f>LOG(Table3681014[[#This Row],[DRIVER]])</f>
        <v>1.3617278360175928</v>
      </c>
      <c r="Q24" s="1">
        <f>LOG(Table3681014[[#This Row],[time(EFF)]])</f>
        <v>0.87229903209432968</v>
      </c>
      <c r="R24" s="1">
        <v>3</v>
      </c>
    </row>
    <row r="25" spans="1:18" x14ac:dyDescent="0.25">
      <c r="A25">
        <v>8</v>
      </c>
      <c r="B25">
        <v>24</v>
      </c>
      <c r="C25">
        <v>1.2</v>
      </c>
      <c r="D25">
        <v>501.6</v>
      </c>
      <c r="E25">
        <v>450</v>
      </c>
      <c r="F25">
        <v>481</v>
      </c>
      <c r="G25">
        <v>451</v>
      </c>
      <c r="H25">
        <v>0.69472800000000001</v>
      </c>
      <c r="I25">
        <v>0.65942500000000004</v>
      </c>
      <c r="L25">
        <f>Table3681014[[#This Row],[DRIVER]]+Table3681014[[#This Row],[DRIVER]]*Table3681014[[#This Row],[Ratio]]</f>
        <v>96</v>
      </c>
      <c r="M25">
        <v>24</v>
      </c>
      <c r="N25">
        <f t="shared" si="0"/>
        <v>4.3525736666666663</v>
      </c>
      <c r="O25" s="1">
        <f t="shared" si="0"/>
        <v>4.068589666666667</v>
      </c>
      <c r="P25" s="1">
        <f>LOG(Table3681014[[#This Row],[DRIVER]])</f>
        <v>1.3802112417116059</v>
      </c>
      <c r="Q25" s="1">
        <f>LOG(Table3681014[[#This Row],[time(EFF)]])</f>
        <v>0.63874613022155569</v>
      </c>
      <c r="R25" s="1">
        <v>3</v>
      </c>
    </row>
    <row r="26" spans="1:18" x14ac:dyDescent="0.25">
      <c r="A26">
        <v>8</v>
      </c>
      <c r="B26">
        <v>24</v>
      </c>
      <c r="C26">
        <v>1.2</v>
      </c>
      <c r="D26">
        <v>544.4</v>
      </c>
      <c r="E26">
        <v>452</v>
      </c>
      <c r="F26">
        <v>539.6</v>
      </c>
      <c r="G26">
        <v>452</v>
      </c>
      <c r="H26">
        <v>0.78354900000000005</v>
      </c>
      <c r="I26">
        <v>0.780331</v>
      </c>
      <c r="L26" s="1">
        <f>Table3681014[[#This Row],[DRIVER]]+Table3681014[[#This Row],[DRIVER]]*Table3681014[[#This Row],[Ratio]]</f>
        <v>100</v>
      </c>
      <c r="M26">
        <v>25</v>
      </c>
      <c r="N26">
        <f t="shared" ref="N26:N28" si="1">SUMIF($A:$A,$M26,H:H)/COUNTIF($A:$A,$M26)</f>
        <v>5.0763293333333337</v>
      </c>
      <c r="O26" s="1">
        <f t="shared" ref="O26:O28" si="2">SUMIF($A:$A,$M26,I:I)/COUNTIF($A:$A,$M26)</f>
        <v>5.1334400000000002</v>
      </c>
      <c r="P26" s="1">
        <f>LOG(Table3681014[[#This Row],[DRIVER]])</f>
        <v>1.3979400086720377</v>
      </c>
      <c r="Q26" s="1">
        <f>LOG(Table3681014[[#This Row],[time(EFF)]])</f>
        <v>0.70554978974451954</v>
      </c>
      <c r="R26" s="1">
        <v>3</v>
      </c>
    </row>
    <row r="27" spans="1:18" x14ac:dyDescent="0.25">
      <c r="A27">
        <v>8</v>
      </c>
      <c r="B27">
        <v>24</v>
      </c>
      <c r="C27">
        <v>1.2</v>
      </c>
      <c r="D27">
        <v>493</v>
      </c>
      <c r="E27">
        <v>493</v>
      </c>
      <c r="F27">
        <v>493</v>
      </c>
      <c r="G27">
        <v>493</v>
      </c>
      <c r="H27">
        <v>0.78613</v>
      </c>
      <c r="I27">
        <v>0.79518900000000003</v>
      </c>
      <c r="L27" s="1">
        <f>Table3681014[[#This Row],[DRIVER]]+Table3681014[[#This Row],[DRIVER]]*Table3681014[[#This Row],[Ratio]]</f>
        <v>104</v>
      </c>
      <c r="M27">
        <v>26</v>
      </c>
      <c r="N27">
        <f t="shared" si="1"/>
        <v>5.5161983333333326</v>
      </c>
      <c r="O27" s="1">
        <f t="shared" si="2"/>
        <v>5.1936153333333328</v>
      </c>
      <c r="P27" s="1">
        <f>LOG(Table3681014[[#This Row],[DRIVER]])</f>
        <v>1.414973347970818</v>
      </c>
      <c r="Q27" s="1">
        <f>LOG(Table3681014[[#This Row],[time(EFF)]])</f>
        <v>0.74163987271841414</v>
      </c>
      <c r="R27" s="1">
        <v>3</v>
      </c>
    </row>
    <row r="28" spans="1:18" x14ac:dyDescent="0.25">
      <c r="A28">
        <v>9</v>
      </c>
      <c r="B28">
        <v>27</v>
      </c>
      <c r="C28">
        <v>1.2</v>
      </c>
      <c r="D28">
        <v>674.2</v>
      </c>
      <c r="E28">
        <v>643</v>
      </c>
      <c r="F28">
        <v>674.2</v>
      </c>
      <c r="G28">
        <v>643</v>
      </c>
      <c r="H28">
        <v>0.80329099999999998</v>
      </c>
      <c r="I28">
        <v>0.80066700000000002</v>
      </c>
      <c r="L28" s="1">
        <f>Table3681014[[#This Row],[DRIVER]]+Table3681014[[#This Row],[DRIVER]]*Table3681014[[#This Row],[Ratio]]</f>
        <v>108</v>
      </c>
      <c r="M28">
        <v>27</v>
      </c>
      <c r="N28">
        <f t="shared" si="1"/>
        <v>4.3118843333333325</v>
      </c>
      <c r="O28" s="1">
        <f t="shared" si="2"/>
        <v>4.4245030000000005</v>
      </c>
      <c r="P28" s="1">
        <f>LOG(Table3681014[[#This Row],[DRIVER]])</f>
        <v>1.4313637641589874</v>
      </c>
      <c r="Q28" s="1">
        <f>LOG(Table3681014[[#This Row],[time(EFF)]])</f>
        <v>0.63466710234824975</v>
      </c>
      <c r="R28" s="1">
        <v>3</v>
      </c>
    </row>
    <row r="29" spans="1:18" x14ac:dyDescent="0.25">
      <c r="A29">
        <v>9</v>
      </c>
      <c r="B29">
        <v>27</v>
      </c>
      <c r="C29">
        <v>1.2</v>
      </c>
      <c r="D29">
        <v>526.6</v>
      </c>
      <c r="E29">
        <v>481</v>
      </c>
      <c r="F29">
        <v>508.6</v>
      </c>
      <c r="G29">
        <v>487</v>
      </c>
      <c r="H29">
        <v>0.65142599999999995</v>
      </c>
      <c r="I29">
        <v>0.719333</v>
      </c>
      <c r="L29" s="1">
        <f>Table3681014[[#This Row],[DRIVER]]+Table3681014[[#This Row],[DRIVER]]*Table3681014[[#This Row],[Ratio]]</f>
        <v>112</v>
      </c>
      <c r="M29">
        <v>28</v>
      </c>
      <c r="N29">
        <f t="shared" ref="N29:N71" si="3">SUMIF($A:$A,$M29,H:H)/COUNTIF($A:$A,$M29)</f>
        <v>8.3640226666666653</v>
      </c>
      <c r="O29" s="1">
        <f t="shared" ref="O29:O71" si="4">SUMIF($A:$A,$M29,I:I)/COUNTIF($A:$A,$M29)</f>
        <v>7.4581676666666672</v>
      </c>
      <c r="P29" s="1">
        <f>LOG(Table3681014[[#This Row],[DRIVER]])</f>
        <v>1.4471580313422192</v>
      </c>
      <c r="Q29" s="1">
        <f>LOG(Table3681014[[#This Row],[time(EFF)]])</f>
        <v>0.92241520109385489</v>
      </c>
      <c r="R29" s="1">
        <v>3</v>
      </c>
    </row>
    <row r="30" spans="1:18" x14ac:dyDescent="0.25">
      <c r="A30">
        <v>9</v>
      </c>
      <c r="B30">
        <v>27</v>
      </c>
      <c r="C30">
        <v>1.2</v>
      </c>
      <c r="D30">
        <v>726</v>
      </c>
      <c r="E30">
        <v>648</v>
      </c>
      <c r="F30">
        <v>726</v>
      </c>
      <c r="G30">
        <v>648</v>
      </c>
      <c r="H30">
        <v>1.1721170000000001</v>
      </c>
      <c r="I30">
        <v>1.245458</v>
      </c>
      <c r="L30" s="1">
        <f>Table3681014[[#This Row],[DRIVER]]+Table3681014[[#This Row],[DRIVER]]*Table3681014[[#This Row],[Ratio]]</f>
        <v>116</v>
      </c>
      <c r="M30">
        <v>29</v>
      </c>
      <c r="N30">
        <f t="shared" si="3"/>
        <v>7.6545386666666673</v>
      </c>
      <c r="O30" s="1">
        <f t="shared" si="4"/>
        <v>7.0807276666666672</v>
      </c>
      <c r="P30" s="1">
        <f>LOG(Table3681014[[#This Row],[DRIVER]])</f>
        <v>1.4623979978989561</v>
      </c>
      <c r="Q30" s="1">
        <f>LOG(Table3681014[[#This Row],[time(EFF)]])</f>
        <v>0.88391902121867283</v>
      </c>
      <c r="R30" s="1">
        <v>3</v>
      </c>
    </row>
    <row r="31" spans="1:18" x14ac:dyDescent="0.25">
      <c r="A31">
        <v>10</v>
      </c>
      <c r="B31">
        <v>30</v>
      </c>
      <c r="C31">
        <v>1.2</v>
      </c>
      <c r="D31">
        <v>345</v>
      </c>
      <c r="E31">
        <v>345</v>
      </c>
      <c r="F31">
        <v>345</v>
      </c>
      <c r="G31">
        <v>345</v>
      </c>
      <c r="H31">
        <v>0.68554199999999998</v>
      </c>
      <c r="I31">
        <v>0.66126499999999999</v>
      </c>
      <c r="L31" s="1">
        <f>Table3681014[[#This Row],[DRIVER]]+Table3681014[[#This Row],[DRIVER]]*Table3681014[[#This Row],[Ratio]]</f>
        <v>120</v>
      </c>
      <c r="M31">
        <v>30</v>
      </c>
      <c r="N31">
        <f t="shared" si="3"/>
        <v>8.7966636666666673</v>
      </c>
      <c r="O31" s="1">
        <f t="shared" si="4"/>
        <v>8.4062430000000017</v>
      </c>
      <c r="P31" s="1">
        <f>LOG(Table3681014[[#This Row],[DRIVER]])</f>
        <v>1.4771212547196624</v>
      </c>
      <c r="Q31" s="1">
        <f>LOG(Table3681014[[#This Row],[time(EFF)]])</f>
        <v>0.94431798738932238</v>
      </c>
      <c r="R31" s="1">
        <v>3</v>
      </c>
    </row>
    <row r="32" spans="1:18" x14ac:dyDescent="0.25">
      <c r="A32">
        <v>10</v>
      </c>
      <c r="B32">
        <v>30</v>
      </c>
      <c r="C32">
        <v>1.2</v>
      </c>
      <c r="D32">
        <v>729.2</v>
      </c>
      <c r="E32">
        <v>644</v>
      </c>
      <c r="F32">
        <v>723.6</v>
      </c>
      <c r="G32">
        <v>648</v>
      </c>
      <c r="H32">
        <v>2.1030479999999998</v>
      </c>
      <c r="I32">
        <v>2.101229</v>
      </c>
      <c r="L32" s="1">
        <f>Table3681014[[#This Row],[DRIVER]]+Table3681014[[#This Row],[DRIVER]]*Table3681014[[#This Row],[Ratio]]</f>
        <v>124</v>
      </c>
      <c r="M32">
        <v>31</v>
      </c>
      <c r="N32">
        <f t="shared" si="3"/>
        <v>8.5828873333333338</v>
      </c>
      <c r="O32" s="1">
        <f t="shared" si="4"/>
        <v>7.6662706666666667</v>
      </c>
      <c r="P32" s="1">
        <f>LOG(Table3681014[[#This Row],[DRIVER]])</f>
        <v>1.4913616938342726</v>
      </c>
      <c r="Q32" s="1">
        <f>LOG(Table3681014[[#This Row],[time(EFF)]])</f>
        <v>0.93363341162398383</v>
      </c>
      <c r="R32" s="1">
        <v>3</v>
      </c>
    </row>
    <row r="33" spans="1:18" x14ac:dyDescent="0.25">
      <c r="A33">
        <v>10</v>
      </c>
      <c r="B33">
        <v>30</v>
      </c>
      <c r="C33">
        <v>1.2</v>
      </c>
      <c r="D33">
        <v>572</v>
      </c>
      <c r="E33">
        <v>572</v>
      </c>
      <c r="F33">
        <v>572</v>
      </c>
      <c r="G33">
        <v>572</v>
      </c>
      <c r="H33">
        <v>1.1588149999999999</v>
      </c>
      <c r="I33">
        <v>1.1984440000000001</v>
      </c>
      <c r="L33" s="1">
        <f>Table3681014[[#This Row],[DRIVER]]+Table3681014[[#This Row],[DRIVER]]*Table3681014[[#This Row],[Ratio]]</f>
        <v>128</v>
      </c>
      <c r="M33">
        <v>32</v>
      </c>
      <c r="N33">
        <f t="shared" si="3"/>
        <v>7.269848333333333</v>
      </c>
      <c r="O33" s="1">
        <f t="shared" si="4"/>
        <v>7.4036216666666661</v>
      </c>
      <c r="P33" s="1">
        <f>LOG(Table3681014[[#This Row],[DRIVER]])</f>
        <v>1.505149978319906</v>
      </c>
      <c r="Q33" s="1">
        <f>LOG(Table3681014[[#This Row],[time(EFF)]])</f>
        <v>0.8615253505174284</v>
      </c>
      <c r="R33" s="1">
        <v>3</v>
      </c>
    </row>
    <row r="34" spans="1:18" x14ac:dyDescent="0.25">
      <c r="A34">
        <v>11</v>
      </c>
      <c r="B34">
        <v>33</v>
      </c>
      <c r="C34">
        <v>1.2</v>
      </c>
      <c r="D34">
        <v>655.6</v>
      </c>
      <c r="E34">
        <v>568</v>
      </c>
      <c r="F34">
        <v>612.6</v>
      </c>
      <c r="G34">
        <v>573</v>
      </c>
      <c r="H34">
        <v>1.4126179999999999</v>
      </c>
      <c r="I34">
        <v>1.2272890000000001</v>
      </c>
      <c r="L34" s="1">
        <f>Table3681014[[#This Row],[DRIVER]]+Table3681014[[#This Row],[DRIVER]]*Table3681014[[#This Row],[Ratio]]</f>
        <v>132</v>
      </c>
      <c r="M34">
        <v>33</v>
      </c>
      <c r="N34">
        <f t="shared" si="3"/>
        <v>12.818494333333334</v>
      </c>
      <c r="O34" s="1">
        <f t="shared" si="4"/>
        <v>13.316984</v>
      </c>
      <c r="P34" s="1">
        <f>LOG(Table3681014[[#This Row],[DRIVER]])</f>
        <v>1.5185139398778875</v>
      </c>
      <c r="Q34" s="1">
        <f>LOG(Table3681014[[#This Row],[time(EFF)]])</f>
        <v>1.1078370157344926</v>
      </c>
      <c r="R34" s="1">
        <v>3</v>
      </c>
    </row>
    <row r="35" spans="1:18" x14ac:dyDescent="0.25">
      <c r="A35">
        <v>11</v>
      </c>
      <c r="B35">
        <v>33</v>
      </c>
      <c r="C35">
        <v>1.2</v>
      </c>
      <c r="D35">
        <v>612</v>
      </c>
      <c r="E35">
        <v>546</v>
      </c>
      <c r="F35">
        <v>596.20000000000005</v>
      </c>
      <c r="G35">
        <v>547</v>
      </c>
      <c r="H35">
        <v>0.910547</v>
      </c>
      <c r="I35">
        <v>0.95270200000000005</v>
      </c>
      <c r="L35" s="1">
        <f>Table3681014[[#This Row],[DRIVER]]+Table3681014[[#This Row],[DRIVER]]*Table3681014[[#This Row],[Ratio]]</f>
        <v>136</v>
      </c>
      <c r="M35">
        <v>34</v>
      </c>
      <c r="N35">
        <f t="shared" si="3"/>
        <v>10.447591333333333</v>
      </c>
      <c r="O35" s="1">
        <f t="shared" si="4"/>
        <v>9.8498540000000006</v>
      </c>
      <c r="P35" s="1">
        <f>LOG(Table3681014[[#This Row],[DRIVER]])</f>
        <v>1.5314789170422551</v>
      </c>
      <c r="Q35" s="1">
        <f>LOG(Table3681014[[#This Row],[time(EFF)]])</f>
        <v>1.0190161764549841</v>
      </c>
      <c r="R35" s="1">
        <v>3</v>
      </c>
    </row>
    <row r="36" spans="1:18" x14ac:dyDescent="0.25">
      <c r="A36">
        <v>11</v>
      </c>
      <c r="B36">
        <v>33</v>
      </c>
      <c r="C36">
        <v>1.2</v>
      </c>
      <c r="D36">
        <v>725.6</v>
      </c>
      <c r="E36">
        <v>614</v>
      </c>
      <c r="F36">
        <v>693.2</v>
      </c>
      <c r="G36">
        <v>614</v>
      </c>
      <c r="H36">
        <v>1.266251</v>
      </c>
      <c r="I36">
        <v>1.2472160000000001</v>
      </c>
      <c r="L36" s="1">
        <f>Table3681014[[#This Row],[DRIVER]]+Table3681014[[#This Row],[DRIVER]]*Table3681014[[#This Row],[Ratio]]</f>
        <v>140</v>
      </c>
      <c r="M36">
        <v>35</v>
      </c>
      <c r="N36">
        <f t="shared" si="3"/>
        <v>9.2575113333333334</v>
      </c>
      <c r="O36" s="1">
        <f t="shared" si="4"/>
        <v>8.6624206666666659</v>
      </c>
      <c r="P36" s="1">
        <f>LOG(Table3681014[[#This Row],[DRIVER]])</f>
        <v>1.5440680443502757</v>
      </c>
      <c r="Q36" s="1">
        <f>LOG(Table3681014[[#This Row],[time(EFF)]])</f>
        <v>0.9664942523986193</v>
      </c>
      <c r="R36" s="1">
        <v>3</v>
      </c>
    </row>
    <row r="37" spans="1:18" x14ac:dyDescent="0.25">
      <c r="A37">
        <v>12</v>
      </c>
      <c r="B37">
        <v>36</v>
      </c>
      <c r="C37">
        <v>1.2</v>
      </c>
      <c r="D37">
        <v>837.2</v>
      </c>
      <c r="E37">
        <v>710</v>
      </c>
      <c r="F37">
        <v>803.4</v>
      </c>
      <c r="G37">
        <v>717</v>
      </c>
      <c r="H37">
        <v>1.7242580000000001</v>
      </c>
      <c r="I37">
        <v>1.745851</v>
      </c>
      <c r="L37" s="1">
        <f>Table3681014[[#This Row],[DRIVER]]+Table3681014[[#This Row],[DRIVER]]*Table3681014[[#This Row],[Ratio]]</f>
        <v>144</v>
      </c>
      <c r="M37">
        <v>36</v>
      </c>
      <c r="N37">
        <f t="shared" si="3"/>
        <v>9.0818160000000017</v>
      </c>
      <c r="O37" s="1">
        <f t="shared" si="4"/>
        <v>8.6639016666666677</v>
      </c>
      <c r="P37" s="1">
        <f>LOG(Table3681014[[#This Row],[DRIVER]])</f>
        <v>1.5563025007672873</v>
      </c>
      <c r="Q37" s="1">
        <f>LOG(Table3681014[[#This Row],[time(EFF)]])</f>
        <v>0.95817269873273414</v>
      </c>
      <c r="R37" s="1">
        <v>3</v>
      </c>
    </row>
    <row r="38" spans="1:18" x14ac:dyDescent="0.25">
      <c r="A38">
        <v>12</v>
      </c>
      <c r="B38">
        <v>36</v>
      </c>
      <c r="C38">
        <v>1.2</v>
      </c>
      <c r="D38">
        <v>843</v>
      </c>
      <c r="E38">
        <v>663</v>
      </c>
      <c r="F38">
        <v>834.6</v>
      </c>
      <c r="G38">
        <v>663</v>
      </c>
      <c r="H38">
        <v>2.1568170000000002</v>
      </c>
      <c r="I38">
        <v>2.136101</v>
      </c>
      <c r="L38" s="1">
        <f>Table3681014[[#This Row],[DRIVER]]+Table3681014[[#This Row],[DRIVER]]*Table3681014[[#This Row],[Ratio]]</f>
        <v>148</v>
      </c>
      <c r="M38">
        <v>37</v>
      </c>
      <c r="N38">
        <f t="shared" si="3"/>
        <v>21.263303333333333</v>
      </c>
      <c r="O38" s="1">
        <f t="shared" si="4"/>
        <v>14.587349000000001</v>
      </c>
      <c r="P38" s="1">
        <f>LOG(Table3681014[[#This Row],[DRIVER]])</f>
        <v>1.568201724066995</v>
      </c>
      <c r="Q38" s="1">
        <f>LOG(Table3681014[[#This Row],[time(EFF)]])</f>
        <v>1.3276307346932068</v>
      </c>
      <c r="R38" s="1">
        <v>3</v>
      </c>
    </row>
    <row r="39" spans="1:18" x14ac:dyDescent="0.25">
      <c r="A39">
        <v>12</v>
      </c>
      <c r="B39">
        <v>36</v>
      </c>
      <c r="C39">
        <v>1.2</v>
      </c>
      <c r="D39">
        <v>932.6</v>
      </c>
      <c r="E39">
        <v>767</v>
      </c>
      <c r="F39">
        <v>927.8</v>
      </c>
      <c r="G39">
        <v>767</v>
      </c>
      <c r="H39">
        <v>2.1663220000000001</v>
      </c>
      <c r="I39">
        <v>1.8287679999999999</v>
      </c>
      <c r="L39" s="1">
        <f>Table3681014[[#This Row],[DRIVER]]+Table3681014[[#This Row],[DRIVER]]*Table3681014[[#This Row],[Ratio]]</f>
        <v>152</v>
      </c>
      <c r="M39">
        <v>38</v>
      </c>
      <c r="N39">
        <f t="shared" si="3"/>
        <v>13.922562999999998</v>
      </c>
      <c r="O39" s="1">
        <f t="shared" si="4"/>
        <v>13.146978333333331</v>
      </c>
      <c r="P39" s="1">
        <f>LOG(Table3681014[[#This Row],[DRIVER]])</f>
        <v>1.5797835966168101</v>
      </c>
      <c r="Q39" s="1">
        <f>LOG(Table3681014[[#This Row],[time(EFF)]])</f>
        <v>1.1437191917613265</v>
      </c>
      <c r="R39" s="1">
        <v>3</v>
      </c>
    </row>
    <row r="40" spans="1:18" x14ac:dyDescent="0.25">
      <c r="A40">
        <v>13</v>
      </c>
      <c r="B40">
        <v>39</v>
      </c>
      <c r="C40">
        <v>1.2</v>
      </c>
      <c r="D40">
        <v>818.6</v>
      </c>
      <c r="E40">
        <v>749</v>
      </c>
      <c r="F40">
        <v>813.8</v>
      </c>
      <c r="G40">
        <v>749</v>
      </c>
      <c r="H40">
        <v>1.634152</v>
      </c>
      <c r="I40">
        <v>1.544165</v>
      </c>
      <c r="L40" s="1">
        <f>Table3681014[[#This Row],[DRIVER]]+Table3681014[[#This Row],[DRIVER]]*Table3681014[[#This Row],[Ratio]]</f>
        <v>156</v>
      </c>
      <c r="M40">
        <v>39</v>
      </c>
      <c r="N40">
        <f t="shared" si="3"/>
        <v>10.239393333333334</v>
      </c>
      <c r="O40" s="1">
        <f t="shared" si="4"/>
        <v>9.1642746666666657</v>
      </c>
      <c r="P40" s="1">
        <f>LOG(Table3681014[[#This Row],[DRIVER]])</f>
        <v>1.5910646070264991</v>
      </c>
      <c r="Q40" s="1">
        <f>LOG(Table3681014[[#This Row],[time(EFF)]])</f>
        <v>1.0102742261915045</v>
      </c>
      <c r="R40" s="1">
        <v>3</v>
      </c>
    </row>
    <row r="41" spans="1:18" x14ac:dyDescent="0.25">
      <c r="A41">
        <v>13</v>
      </c>
      <c r="B41">
        <v>39</v>
      </c>
      <c r="C41">
        <v>1.2</v>
      </c>
      <c r="D41">
        <v>948</v>
      </c>
      <c r="E41">
        <v>810</v>
      </c>
      <c r="F41">
        <v>912.4</v>
      </c>
      <c r="G41">
        <v>814</v>
      </c>
      <c r="H41">
        <v>3.0265569999999999</v>
      </c>
      <c r="I41">
        <v>2.767191</v>
      </c>
      <c r="L41" s="1">
        <f>Table3681014[[#This Row],[DRIVER]]+Table3681014[[#This Row],[DRIVER]]*Table3681014[[#This Row],[Ratio]]</f>
        <v>160</v>
      </c>
      <c r="M41">
        <v>40</v>
      </c>
      <c r="N41">
        <f t="shared" si="3"/>
        <v>12.331089666666665</v>
      </c>
      <c r="O41" s="1">
        <f t="shared" si="4"/>
        <v>12.058599333333333</v>
      </c>
      <c r="P41" s="1">
        <f>LOG(Table3681014[[#This Row],[DRIVER]])</f>
        <v>1.6020599913279623</v>
      </c>
      <c r="Q41" s="1">
        <f>LOG(Table3681014[[#This Row],[time(EFF)]])</f>
        <v>1.0910014557774428</v>
      </c>
      <c r="R41" s="1">
        <v>3</v>
      </c>
    </row>
    <row r="42" spans="1:18" x14ac:dyDescent="0.25">
      <c r="A42">
        <v>13</v>
      </c>
      <c r="B42">
        <v>39</v>
      </c>
      <c r="C42">
        <v>1.2</v>
      </c>
      <c r="D42">
        <v>749.2</v>
      </c>
      <c r="E42">
        <v>712</v>
      </c>
      <c r="F42">
        <v>717</v>
      </c>
      <c r="G42">
        <v>717</v>
      </c>
      <c r="H42">
        <v>1.974521</v>
      </c>
      <c r="I42">
        <v>1.9875529999999999</v>
      </c>
      <c r="L42" s="1">
        <f>Table3681014[[#This Row],[DRIVER]]+Table3681014[[#This Row],[DRIVER]]*Table3681014[[#This Row],[Ratio]]</f>
        <v>164</v>
      </c>
      <c r="M42">
        <v>41</v>
      </c>
      <c r="N42">
        <f t="shared" si="3"/>
        <v>14.524628666666667</v>
      </c>
      <c r="O42" s="1">
        <f t="shared" si="4"/>
        <v>12.467745666666666</v>
      </c>
      <c r="P42" s="1">
        <f>LOG(Table3681014[[#This Row],[DRIVER]])</f>
        <v>1.6127838567197355</v>
      </c>
      <c r="Q42" s="1">
        <f>LOG(Table3681014[[#This Row],[time(EFF)]])</f>
        <v>1.1621050381309352</v>
      </c>
      <c r="R42" s="1">
        <v>3</v>
      </c>
    </row>
    <row r="43" spans="1:18" x14ac:dyDescent="0.25">
      <c r="A43">
        <v>14</v>
      </c>
      <c r="B43">
        <v>42</v>
      </c>
      <c r="C43">
        <v>1.2</v>
      </c>
      <c r="D43">
        <v>846.4</v>
      </c>
      <c r="E43">
        <v>742</v>
      </c>
      <c r="F43">
        <v>816.2</v>
      </c>
      <c r="G43">
        <v>749</v>
      </c>
      <c r="H43">
        <v>1.654873</v>
      </c>
      <c r="I43">
        <v>1.6209519999999999</v>
      </c>
      <c r="L43" s="1">
        <f>Table3681014[[#This Row],[DRIVER]]+Table3681014[[#This Row],[DRIVER]]*Table3681014[[#This Row],[Ratio]]</f>
        <v>168</v>
      </c>
      <c r="M43">
        <v>42</v>
      </c>
      <c r="N43">
        <f t="shared" si="3"/>
        <v>13.132089000000001</v>
      </c>
      <c r="O43" s="1">
        <f t="shared" si="4"/>
        <v>12.788154666666665</v>
      </c>
      <c r="P43" s="1">
        <f>LOG(Table3681014[[#This Row],[DRIVER]])</f>
        <v>1.6232492903979006</v>
      </c>
      <c r="Q43" s="1">
        <f>LOG(Table3681014[[#This Row],[time(EFF)]])</f>
        <v>1.1183338174077373</v>
      </c>
      <c r="R43" s="1">
        <v>3</v>
      </c>
    </row>
    <row r="44" spans="1:18" x14ac:dyDescent="0.25">
      <c r="A44">
        <v>14</v>
      </c>
      <c r="B44">
        <v>42</v>
      </c>
      <c r="C44">
        <v>1.2</v>
      </c>
      <c r="D44">
        <v>959</v>
      </c>
      <c r="E44">
        <v>893</v>
      </c>
      <c r="F44">
        <v>959</v>
      </c>
      <c r="G44">
        <v>893</v>
      </c>
      <c r="H44">
        <v>1.625848</v>
      </c>
      <c r="I44">
        <v>1.672361</v>
      </c>
      <c r="L44" s="1">
        <f>Table3681014[[#This Row],[DRIVER]]+Table3681014[[#This Row],[DRIVER]]*Table3681014[[#This Row],[Ratio]]</f>
        <v>172</v>
      </c>
      <c r="M44">
        <v>43</v>
      </c>
      <c r="N44">
        <f t="shared" si="3"/>
        <v>19.31005433333333</v>
      </c>
      <c r="O44" s="1">
        <f t="shared" si="4"/>
        <v>18.199623333333335</v>
      </c>
      <c r="P44" s="1">
        <f>LOG(Table3681014[[#This Row],[DRIVER]])</f>
        <v>1.6334684555795864</v>
      </c>
      <c r="Q44" s="1">
        <f>LOG(Table3681014[[#This Row],[time(EFF)]])</f>
        <v>1.2857834957697443</v>
      </c>
      <c r="R44" s="1">
        <v>3</v>
      </c>
    </row>
    <row r="45" spans="1:18" x14ac:dyDescent="0.25">
      <c r="A45">
        <v>14</v>
      </c>
      <c r="B45">
        <v>42</v>
      </c>
      <c r="C45">
        <v>1.2</v>
      </c>
      <c r="D45">
        <v>745</v>
      </c>
      <c r="E45">
        <v>607</v>
      </c>
      <c r="F45">
        <v>669.2</v>
      </c>
      <c r="G45">
        <v>626</v>
      </c>
      <c r="H45">
        <v>1.9698690000000001</v>
      </c>
      <c r="I45">
        <v>2.0003630000000001</v>
      </c>
      <c r="L45" s="1">
        <f>Table3681014[[#This Row],[DRIVER]]+Table3681014[[#This Row],[DRIVER]]*Table3681014[[#This Row],[Ratio]]</f>
        <v>176</v>
      </c>
      <c r="M45">
        <v>44</v>
      </c>
      <c r="N45">
        <f t="shared" si="3"/>
        <v>13.400167000000001</v>
      </c>
      <c r="O45" s="1">
        <f t="shared" si="4"/>
        <v>13.190365666666665</v>
      </c>
      <c r="P45" s="1">
        <f>LOG(Table3681014[[#This Row],[DRIVER]])</f>
        <v>1.6434526764861874</v>
      </c>
      <c r="Q45" s="1">
        <f>LOG(Table3681014[[#This Row],[time(EFF)]])</f>
        <v>1.1271102108070867</v>
      </c>
      <c r="R45" s="1">
        <v>3</v>
      </c>
    </row>
    <row r="46" spans="1:18" x14ac:dyDescent="0.25">
      <c r="A46">
        <v>15</v>
      </c>
      <c r="B46">
        <v>45</v>
      </c>
      <c r="C46">
        <v>1.2</v>
      </c>
      <c r="D46">
        <v>1132.4000000000001</v>
      </c>
      <c r="E46">
        <v>1058</v>
      </c>
      <c r="F46">
        <v>1132.4000000000001</v>
      </c>
      <c r="G46">
        <v>1058</v>
      </c>
      <c r="H46">
        <v>1.7706949999999999</v>
      </c>
      <c r="I46">
        <v>1.8399840000000001</v>
      </c>
      <c r="L46" s="1">
        <f>Table3681014[[#This Row],[DRIVER]]+Table3681014[[#This Row],[DRIVER]]*Table3681014[[#This Row],[Ratio]]</f>
        <v>180</v>
      </c>
      <c r="M46">
        <v>45</v>
      </c>
      <c r="N46">
        <f t="shared" si="3"/>
        <v>16.869061333333335</v>
      </c>
      <c r="O46" s="1">
        <f t="shared" si="4"/>
        <v>16.009380666666669</v>
      </c>
      <c r="P46" s="1">
        <f>LOG(Table3681014[[#This Row],[DRIVER]])</f>
        <v>1.6532125137753437</v>
      </c>
      <c r="Q46" s="1">
        <f>LOG(Table3681014[[#This Row],[time(EFF)]])</f>
        <v>1.2270909172604128</v>
      </c>
      <c r="R46" s="1">
        <v>3</v>
      </c>
    </row>
    <row r="47" spans="1:18" x14ac:dyDescent="0.25">
      <c r="A47">
        <v>15</v>
      </c>
      <c r="B47">
        <v>45</v>
      </c>
      <c r="C47">
        <v>1.2</v>
      </c>
      <c r="D47">
        <v>1029.5999999999999</v>
      </c>
      <c r="E47">
        <v>930</v>
      </c>
      <c r="F47">
        <v>1023.6</v>
      </c>
      <c r="G47">
        <v>930</v>
      </c>
      <c r="H47">
        <v>1.710637</v>
      </c>
      <c r="I47">
        <v>1.723905</v>
      </c>
      <c r="L47" s="1">
        <f>Table3681014[[#This Row],[DRIVER]]+Table3681014[[#This Row],[DRIVER]]*Table3681014[[#This Row],[Ratio]]</f>
        <v>184</v>
      </c>
      <c r="M47">
        <v>46</v>
      </c>
      <c r="N47">
        <f t="shared" si="3"/>
        <v>17.019241333333333</v>
      </c>
      <c r="O47" s="1">
        <f t="shared" si="4"/>
        <v>16.192830999999998</v>
      </c>
      <c r="P47" s="1">
        <f>LOG(Table3681014[[#This Row],[DRIVER]])</f>
        <v>1.6627578316815741</v>
      </c>
      <c r="Q47" s="1">
        <f>LOG(Table3681014[[#This Row],[time(EFF)]])</f>
        <v>1.230940196636316</v>
      </c>
      <c r="R47" s="1">
        <v>3</v>
      </c>
    </row>
    <row r="48" spans="1:18" x14ac:dyDescent="0.25">
      <c r="A48">
        <v>15</v>
      </c>
      <c r="B48">
        <v>45</v>
      </c>
      <c r="C48">
        <v>1.2</v>
      </c>
      <c r="D48">
        <v>1212.8</v>
      </c>
      <c r="E48">
        <v>1160</v>
      </c>
      <c r="F48">
        <v>1211.5999999999999</v>
      </c>
      <c r="G48">
        <v>1160</v>
      </c>
      <c r="H48">
        <v>1.6622440000000001</v>
      </c>
      <c r="I48">
        <v>1.657475</v>
      </c>
      <c r="L48" s="1">
        <f>Table3681014[[#This Row],[DRIVER]]+Table3681014[[#This Row],[DRIVER]]*Table3681014[[#This Row],[Ratio]]</f>
        <v>188</v>
      </c>
      <c r="M48">
        <v>47</v>
      </c>
      <c r="N48">
        <f t="shared" si="3"/>
        <v>20.765379999999997</v>
      </c>
      <c r="O48" s="1">
        <f t="shared" si="4"/>
        <v>21.867794000000004</v>
      </c>
      <c r="P48" s="1">
        <f>LOG(Table3681014[[#This Row],[DRIVER]])</f>
        <v>1.6720978579357175</v>
      </c>
      <c r="Q48" s="1">
        <f>LOG(Table3681014[[#This Row],[time(EFF)]])</f>
        <v>1.3173398829726533</v>
      </c>
      <c r="R48" s="1">
        <v>3</v>
      </c>
    </row>
    <row r="49" spans="1:18" x14ac:dyDescent="0.25">
      <c r="A49">
        <v>16</v>
      </c>
      <c r="B49">
        <v>48</v>
      </c>
      <c r="C49">
        <v>1.2</v>
      </c>
      <c r="D49">
        <v>732.4</v>
      </c>
      <c r="E49">
        <v>622</v>
      </c>
      <c r="F49">
        <v>706.2</v>
      </c>
      <c r="G49">
        <v>627</v>
      </c>
      <c r="H49">
        <v>1.462218</v>
      </c>
      <c r="I49">
        <v>1.4758640000000001</v>
      </c>
      <c r="L49" s="1">
        <f>Table3681014[[#This Row],[DRIVER]]+Table3681014[[#This Row],[DRIVER]]*Table3681014[[#This Row],[Ratio]]</f>
        <v>192</v>
      </c>
      <c r="M49">
        <v>48</v>
      </c>
      <c r="N49">
        <f t="shared" si="3"/>
        <v>41.899141666666665</v>
      </c>
      <c r="O49" s="1">
        <f t="shared" si="4"/>
        <v>35.256194666666666</v>
      </c>
      <c r="P49" s="1">
        <f>LOG(Table3681014[[#This Row],[DRIVER]])</f>
        <v>1.6812412373755872</v>
      </c>
      <c r="Q49" s="1">
        <f>LOG(Table3681014[[#This Row],[time(EFF)]])</f>
        <v>1.6222051262300543</v>
      </c>
      <c r="R49" s="1">
        <v>3</v>
      </c>
    </row>
    <row r="50" spans="1:18" x14ac:dyDescent="0.25">
      <c r="A50">
        <v>16</v>
      </c>
      <c r="B50">
        <v>48</v>
      </c>
      <c r="C50">
        <v>1.2</v>
      </c>
      <c r="D50">
        <v>954.8</v>
      </c>
      <c r="E50">
        <v>878</v>
      </c>
      <c r="F50">
        <v>951.2</v>
      </c>
      <c r="G50">
        <v>878</v>
      </c>
      <c r="H50">
        <v>1.830948</v>
      </c>
      <c r="I50">
        <v>1.8389610000000001</v>
      </c>
      <c r="L50" s="1">
        <f>Table3681014[[#This Row],[DRIVER]]+Table3681014[[#This Row],[DRIVER]]*Table3681014[[#This Row],[Ratio]]</f>
        <v>196</v>
      </c>
      <c r="M50">
        <v>49</v>
      </c>
      <c r="N50">
        <f t="shared" si="3"/>
        <v>17.958185333333333</v>
      </c>
      <c r="O50" s="1">
        <f t="shared" si="4"/>
        <v>17.971868000000001</v>
      </c>
      <c r="P50" s="1">
        <f>LOG(Table3681014[[#This Row],[DRIVER]])</f>
        <v>1.6901960800285136</v>
      </c>
      <c r="Q50" s="1">
        <f>LOG(Table3681014[[#This Row],[time(EFF)]])</f>
        <v>1.2542624492835657</v>
      </c>
      <c r="R50" s="1">
        <v>3</v>
      </c>
    </row>
    <row r="51" spans="1:18" x14ac:dyDescent="0.25">
      <c r="A51">
        <v>16</v>
      </c>
      <c r="B51">
        <v>48</v>
      </c>
      <c r="C51">
        <v>1.2</v>
      </c>
      <c r="D51">
        <v>916.4</v>
      </c>
      <c r="E51">
        <v>812</v>
      </c>
      <c r="F51">
        <v>883.2</v>
      </c>
      <c r="G51">
        <v>816</v>
      </c>
      <c r="H51">
        <v>1.793757</v>
      </c>
      <c r="I51">
        <v>1.725384</v>
      </c>
      <c r="L51" s="1">
        <f>Table3681014[[#This Row],[DRIVER]]+Table3681014[[#This Row],[DRIVER]]*Table3681014[[#This Row],[Ratio]]</f>
        <v>200</v>
      </c>
      <c r="M51">
        <v>50</v>
      </c>
      <c r="N51">
        <f t="shared" si="3"/>
        <v>32.136535000000002</v>
      </c>
      <c r="O51" s="1">
        <f t="shared" si="4"/>
        <v>27.58251233333333</v>
      </c>
      <c r="P51" s="1">
        <f>LOG(Table3681014[[#This Row],[DRIVER]])</f>
        <v>1.6989700043360187</v>
      </c>
      <c r="Q51" s="1">
        <f>LOG(Table3681014[[#This Row],[time(EFF)]])</f>
        <v>1.506999048796237</v>
      </c>
      <c r="R51" s="1">
        <v>3</v>
      </c>
    </row>
    <row r="52" spans="1:18" x14ac:dyDescent="0.25">
      <c r="A52">
        <v>17</v>
      </c>
      <c r="B52">
        <v>51</v>
      </c>
      <c r="C52">
        <v>1.2</v>
      </c>
      <c r="D52">
        <v>1440.2</v>
      </c>
      <c r="E52">
        <v>1253</v>
      </c>
      <c r="F52">
        <v>1435.4</v>
      </c>
      <c r="G52">
        <v>1253</v>
      </c>
      <c r="H52">
        <v>3.6523300000000001</v>
      </c>
      <c r="I52">
        <v>3.1803309999999998</v>
      </c>
      <c r="L52" s="1">
        <f>Table3681014[[#This Row],[DRIVER]]+Table3681014[[#This Row],[DRIVER]]*Table3681014[[#This Row],[Ratio]]</f>
        <v>204</v>
      </c>
      <c r="M52">
        <v>51</v>
      </c>
      <c r="N52">
        <f t="shared" si="3"/>
        <v>54.793778000000003</v>
      </c>
      <c r="O52" s="1">
        <f t="shared" si="4"/>
        <v>46.845177</v>
      </c>
      <c r="P52" s="1">
        <f>LOG(Table3681014[[#This Row],[DRIVER]])</f>
        <v>1.7075701760979363</v>
      </c>
      <c r="Q52" s="1">
        <f>LOG(Table3681014[[#This Row],[time(EFF)]])</f>
        <v>1.738731245825957</v>
      </c>
      <c r="R52" s="1">
        <v>3</v>
      </c>
    </row>
    <row r="53" spans="1:18" x14ac:dyDescent="0.25">
      <c r="A53">
        <v>17</v>
      </c>
      <c r="B53">
        <v>51</v>
      </c>
      <c r="C53">
        <v>1.2</v>
      </c>
      <c r="D53">
        <v>904</v>
      </c>
      <c r="E53">
        <v>862</v>
      </c>
      <c r="F53">
        <v>890.6</v>
      </c>
      <c r="G53">
        <v>863</v>
      </c>
      <c r="H53">
        <v>1.7690300000000001</v>
      </c>
      <c r="I53">
        <v>1.835939</v>
      </c>
      <c r="L53" s="1">
        <f>Table3681014[[#This Row],[DRIVER]]+Table3681014[[#This Row],[DRIVER]]*Table3681014[[#This Row],[Ratio]]</f>
        <v>208</v>
      </c>
      <c r="M53">
        <v>52</v>
      </c>
      <c r="N53">
        <f t="shared" si="3"/>
        <v>30.585319999999999</v>
      </c>
      <c r="O53" s="1">
        <f t="shared" si="4"/>
        <v>27.298945333333332</v>
      </c>
      <c r="P53" s="1">
        <f>LOG(Table3681014[[#This Row],[DRIVER]])</f>
        <v>1.7160033436347992</v>
      </c>
      <c r="Q53" s="1">
        <f>LOG(Table3681014[[#This Row],[time(EFF)]])</f>
        <v>1.4855130286790785</v>
      </c>
      <c r="R53" s="1">
        <v>3</v>
      </c>
    </row>
    <row r="54" spans="1:18" x14ac:dyDescent="0.25">
      <c r="A54">
        <v>17</v>
      </c>
      <c r="B54">
        <v>51</v>
      </c>
      <c r="C54">
        <v>1.2</v>
      </c>
      <c r="D54">
        <v>1497.2</v>
      </c>
      <c r="E54">
        <v>1322</v>
      </c>
      <c r="F54">
        <v>1462</v>
      </c>
      <c r="G54">
        <v>1324</v>
      </c>
      <c r="H54">
        <v>2.6536019999999998</v>
      </c>
      <c r="I54">
        <v>2.78749</v>
      </c>
      <c r="L54" s="1">
        <f>Table3681014[[#This Row],[DRIVER]]+Table3681014[[#This Row],[DRIVER]]*Table3681014[[#This Row],[Ratio]]</f>
        <v>212</v>
      </c>
      <c r="M54">
        <v>53</v>
      </c>
      <c r="N54">
        <f t="shared" si="3"/>
        <v>78.793344000000005</v>
      </c>
      <c r="O54" s="1">
        <f t="shared" si="4"/>
        <v>85.532182666666657</v>
      </c>
      <c r="P54" s="1">
        <f>LOG(Table3681014[[#This Row],[DRIVER]])</f>
        <v>1.7242758696007889</v>
      </c>
      <c r="Q54" s="1">
        <f>LOG(Table3681014[[#This Row],[time(EFF)]])</f>
        <v>1.8964895323859856</v>
      </c>
      <c r="R54" s="1">
        <v>3</v>
      </c>
    </row>
    <row r="55" spans="1:18" x14ac:dyDescent="0.25">
      <c r="A55">
        <v>18</v>
      </c>
      <c r="B55">
        <v>54</v>
      </c>
      <c r="C55">
        <v>1.2</v>
      </c>
      <c r="D55">
        <v>833</v>
      </c>
      <c r="E55">
        <v>833</v>
      </c>
      <c r="F55">
        <v>833</v>
      </c>
      <c r="G55">
        <v>833</v>
      </c>
      <c r="H55">
        <v>2.3385500000000001</v>
      </c>
      <c r="I55">
        <v>2.3573300000000001</v>
      </c>
      <c r="L55" s="1">
        <f>Table3681014[[#This Row],[DRIVER]]+Table3681014[[#This Row],[DRIVER]]*Table3681014[[#This Row],[Ratio]]</f>
        <v>216</v>
      </c>
      <c r="M55">
        <v>54</v>
      </c>
      <c r="N55">
        <f t="shared" si="3"/>
        <v>26.435452999999999</v>
      </c>
      <c r="O55" s="1">
        <f t="shared" si="4"/>
        <v>23.838974333333336</v>
      </c>
      <c r="P55" s="1">
        <f>LOG(Table3681014[[#This Row],[DRIVER]])</f>
        <v>1.7323937598229686</v>
      </c>
      <c r="Q55" s="1">
        <f>LOG(Table3681014[[#This Row],[time(EFF)]])</f>
        <v>1.4221867569092654</v>
      </c>
      <c r="R55" s="1">
        <v>3</v>
      </c>
    </row>
    <row r="56" spans="1:18" x14ac:dyDescent="0.25">
      <c r="A56">
        <v>18</v>
      </c>
      <c r="B56">
        <v>54</v>
      </c>
      <c r="C56">
        <v>1.2</v>
      </c>
      <c r="D56">
        <v>1137</v>
      </c>
      <c r="E56">
        <v>1137</v>
      </c>
      <c r="F56">
        <v>1137</v>
      </c>
      <c r="G56">
        <v>1137</v>
      </c>
      <c r="H56">
        <v>2.5912109999999999</v>
      </c>
      <c r="I56">
        <v>2.5523880000000001</v>
      </c>
      <c r="L56" s="1">
        <f>Table3681014[[#This Row],[DRIVER]]+Table3681014[[#This Row],[DRIVER]]*Table3681014[[#This Row],[Ratio]]</f>
        <v>220</v>
      </c>
      <c r="M56">
        <v>55</v>
      </c>
      <c r="N56">
        <f t="shared" si="3"/>
        <v>153.35614033333334</v>
      </c>
      <c r="O56" s="1">
        <f t="shared" si="4"/>
        <v>130.97281633333333</v>
      </c>
      <c r="P56" s="1">
        <f>LOG(Table3681014[[#This Row],[DRIVER]])</f>
        <v>1.7403626894942439</v>
      </c>
      <c r="Q56" s="1">
        <f>LOG(Table3681014[[#This Row],[time(EFF)]])</f>
        <v>2.1857011696859372</v>
      </c>
      <c r="R56" s="1">
        <v>3</v>
      </c>
    </row>
    <row r="57" spans="1:18" x14ac:dyDescent="0.25">
      <c r="A57">
        <v>18</v>
      </c>
      <c r="B57">
        <v>54</v>
      </c>
      <c r="C57">
        <v>1.2</v>
      </c>
      <c r="D57">
        <v>1489.4</v>
      </c>
      <c r="E57">
        <v>1361</v>
      </c>
      <c r="F57">
        <v>1442.6</v>
      </c>
      <c r="G57">
        <v>1367</v>
      </c>
      <c r="H57">
        <v>1.9346369999999999</v>
      </c>
      <c r="I57">
        <v>1.909149</v>
      </c>
      <c r="L57" s="1">
        <f>Table3681014[[#This Row],[DRIVER]]+Table3681014[[#This Row],[DRIVER]]*Table3681014[[#This Row],[Ratio]]</f>
        <v>224</v>
      </c>
      <c r="M57">
        <v>56</v>
      </c>
      <c r="N57">
        <f t="shared" si="3"/>
        <v>61.414717000000003</v>
      </c>
      <c r="O57" s="1">
        <f t="shared" si="4"/>
        <v>58.128920333333326</v>
      </c>
      <c r="P57" s="1">
        <f>LOG(Table3681014[[#This Row],[DRIVER]])</f>
        <v>1.7481880270062005</v>
      </c>
      <c r="Q57" s="1">
        <f>LOG(Table3681014[[#This Row],[time(EFF)]])</f>
        <v>1.788272454952569</v>
      </c>
      <c r="R57" s="1">
        <v>3</v>
      </c>
    </row>
    <row r="58" spans="1:18" x14ac:dyDescent="0.25">
      <c r="A58">
        <v>19</v>
      </c>
      <c r="B58">
        <v>57</v>
      </c>
      <c r="C58">
        <v>1.2</v>
      </c>
      <c r="D58">
        <v>1305.4000000000001</v>
      </c>
      <c r="E58">
        <v>1105</v>
      </c>
      <c r="F58">
        <v>1257.5999999999999</v>
      </c>
      <c r="G58">
        <v>1116</v>
      </c>
      <c r="H58">
        <v>4.1577539999999997</v>
      </c>
      <c r="I58">
        <v>3.578773</v>
      </c>
      <c r="L58" s="1">
        <f>Table3681014[[#This Row],[DRIVER]]+Table3681014[[#This Row],[DRIVER]]*Table3681014[[#This Row],[Ratio]]</f>
        <v>228</v>
      </c>
      <c r="M58">
        <v>57</v>
      </c>
      <c r="N58">
        <f t="shared" si="3"/>
        <v>196.05085499999998</v>
      </c>
      <c r="O58" s="1">
        <f t="shared" si="4"/>
        <v>74.750554666666659</v>
      </c>
      <c r="P58" s="1">
        <f>LOG(Table3681014[[#This Row],[DRIVER]])</f>
        <v>1.7558748556724915</v>
      </c>
      <c r="Q58" s="1">
        <f>LOG(Table3681014[[#This Row],[time(EFF)]])</f>
        <v>2.2923687406478161</v>
      </c>
      <c r="R58" s="1">
        <v>3</v>
      </c>
    </row>
    <row r="59" spans="1:18" x14ac:dyDescent="0.25">
      <c r="A59">
        <v>19</v>
      </c>
      <c r="B59">
        <v>57</v>
      </c>
      <c r="C59">
        <v>1.2</v>
      </c>
      <c r="D59">
        <v>1185.8</v>
      </c>
      <c r="E59">
        <v>1019</v>
      </c>
      <c r="F59">
        <v>1173.2</v>
      </c>
      <c r="G59">
        <v>1028</v>
      </c>
      <c r="H59">
        <v>2.3129520000000001</v>
      </c>
      <c r="I59">
        <v>2.2644160000000002</v>
      </c>
      <c r="L59" s="1">
        <f>Table3681014[[#This Row],[DRIVER]]+Table3681014[[#This Row],[DRIVER]]*Table3681014[[#This Row],[Ratio]]</f>
        <v>232</v>
      </c>
      <c r="M59">
        <v>58</v>
      </c>
      <c r="N59">
        <f t="shared" si="3"/>
        <v>51.892400333333342</v>
      </c>
      <c r="O59" s="1">
        <f t="shared" si="4"/>
        <v>46.482335666666664</v>
      </c>
      <c r="P59" s="1">
        <f>LOG(Table3681014[[#This Row],[DRIVER]])</f>
        <v>1.7634279935629373</v>
      </c>
      <c r="Q59" s="1">
        <f>LOG(Table3681014[[#This Row],[time(EFF)]])</f>
        <v>1.7151037598722489</v>
      </c>
      <c r="R59" s="1">
        <v>3</v>
      </c>
    </row>
    <row r="60" spans="1:18" x14ac:dyDescent="0.25">
      <c r="A60">
        <v>19</v>
      </c>
      <c r="B60">
        <v>57</v>
      </c>
      <c r="C60">
        <v>1.2</v>
      </c>
      <c r="D60">
        <v>1396.4</v>
      </c>
      <c r="E60">
        <v>1226</v>
      </c>
      <c r="F60">
        <v>1346.8</v>
      </c>
      <c r="G60">
        <v>1234</v>
      </c>
      <c r="H60">
        <v>2.7966199999999999</v>
      </c>
      <c r="I60">
        <v>2.739935</v>
      </c>
      <c r="L60" s="1">
        <f>Table3681014[[#This Row],[DRIVER]]+Table3681014[[#This Row],[DRIVER]]*Table3681014[[#This Row],[Ratio]]</f>
        <v>236</v>
      </c>
      <c r="M60">
        <v>59</v>
      </c>
      <c r="N60">
        <f t="shared" si="3"/>
        <v>77.196887333333336</v>
      </c>
      <c r="O60" s="1">
        <f t="shared" si="4"/>
        <v>54.210377000000001</v>
      </c>
      <c r="P60" s="1">
        <f>LOG(Table3681014[[#This Row],[DRIVER]])</f>
        <v>1.7708520116421442</v>
      </c>
      <c r="Q60" s="1">
        <f>LOG(Table3681014[[#This Row],[time(EFF)]])</f>
        <v>1.8875997894392296</v>
      </c>
      <c r="R60" s="1">
        <v>3</v>
      </c>
    </row>
    <row r="61" spans="1:18" x14ac:dyDescent="0.25">
      <c r="A61">
        <v>20</v>
      </c>
      <c r="B61">
        <v>60</v>
      </c>
      <c r="C61">
        <v>1.2</v>
      </c>
      <c r="D61">
        <v>1295</v>
      </c>
      <c r="E61">
        <v>1169</v>
      </c>
      <c r="F61">
        <v>1235</v>
      </c>
      <c r="G61">
        <v>1169</v>
      </c>
      <c r="H61">
        <v>4.33162</v>
      </c>
      <c r="I61">
        <v>4.3533080000000002</v>
      </c>
      <c r="L61" s="1">
        <f>Table3681014[[#This Row],[DRIVER]]+Table3681014[[#This Row],[DRIVER]]*Table3681014[[#This Row],[Ratio]]</f>
        <v>240</v>
      </c>
      <c r="M61">
        <v>60</v>
      </c>
      <c r="N61">
        <f t="shared" si="3"/>
        <v>50.115738999999998</v>
      </c>
      <c r="O61" s="1">
        <f t="shared" si="4"/>
        <v>45.218140999999996</v>
      </c>
      <c r="P61" s="1">
        <f>LOG(Table3681014[[#This Row],[DRIVER]])</f>
        <v>1.7781512503836436</v>
      </c>
      <c r="Q61" s="1">
        <f>LOG(Table3681014[[#This Row],[time(EFF)]])</f>
        <v>1.6999741387895089</v>
      </c>
      <c r="R61" s="1">
        <v>3</v>
      </c>
    </row>
    <row r="62" spans="1:18" x14ac:dyDescent="0.25">
      <c r="A62">
        <v>20</v>
      </c>
      <c r="B62">
        <v>60</v>
      </c>
      <c r="C62">
        <v>1.2</v>
      </c>
      <c r="D62">
        <v>1137.5999999999999</v>
      </c>
      <c r="E62">
        <v>966</v>
      </c>
      <c r="F62">
        <v>1093.8</v>
      </c>
      <c r="G62">
        <v>987</v>
      </c>
      <c r="H62">
        <v>2.4964189999999999</v>
      </c>
      <c r="I62">
        <v>2.22024</v>
      </c>
      <c r="L62" s="1">
        <f>Table3681014[[#This Row],[DRIVER]]+Table3681014[[#This Row],[DRIVER]]*Table3681014[[#This Row],[Ratio]]</f>
        <v>244</v>
      </c>
      <c r="M62">
        <v>61</v>
      </c>
      <c r="N62">
        <f t="shared" si="3"/>
        <v>56.837740666666662</v>
      </c>
      <c r="O62" s="1">
        <f t="shared" si="4"/>
        <v>57.457654000000012</v>
      </c>
      <c r="P62" s="1">
        <f>LOG(Table3681014[[#This Row],[DRIVER]])</f>
        <v>1.7853298350107671</v>
      </c>
      <c r="Q62" s="1">
        <f>LOG(Table3681014[[#This Row],[time(EFF)]])</f>
        <v>1.7546368061396485</v>
      </c>
      <c r="R62" s="1">
        <v>3</v>
      </c>
    </row>
    <row r="63" spans="1:18" x14ac:dyDescent="0.25">
      <c r="A63">
        <v>20</v>
      </c>
      <c r="B63">
        <v>60</v>
      </c>
      <c r="C63">
        <v>1.2</v>
      </c>
      <c r="D63">
        <v>1300.4000000000001</v>
      </c>
      <c r="E63">
        <v>1154</v>
      </c>
      <c r="F63">
        <v>1300.4000000000001</v>
      </c>
      <c r="G63">
        <v>1154</v>
      </c>
      <c r="H63">
        <v>2.638341</v>
      </c>
      <c r="I63">
        <v>2.3987750000000001</v>
      </c>
      <c r="L63" s="1">
        <f>Table3681014[[#This Row],[DRIVER]]+Table3681014[[#This Row],[DRIVER]]*Table3681014[[#This Row],[Ratio]]</f>
        <v>248</v>
      </c>
      <c r="M63">
        <v>62</v>
      </c>
      <c r="N63">
        <f t="shared" si="3"/>
        <v>169.41594066666667</v>
      </c>
      <c r="O63" s="1">
        <f t="shared" si="4"/>
        <v>129.98349133333332</v>
      </c>
      <c r="P63" s="1">
        <f>LOG(Table3681014[[#This Row],[DRIVER]])</f>
        <v>1.7923916894982539</v>
      </c>
      <c r="Q63" s="1">
        <f>LOG(Table3681014[[#This Row],[time(EFF)]])</f>
        <v>2.2289542715074657</v>
      </c>
      <c r="R63" s="1">
        <v>3</v>
      </c>
    </row>
    <row r="64" spans="1:18" x14ac:dyDescent="0.25">
      <c r="A64">
        <v>21</v>
      </c>
      <c r="B64">
        <v>63</v>
      </c>
      <c r="C64">
        <v>1.2</v>
      </c>
      <c r="D64">
        <v>1075</v>
      </c>
      <c r="E64">
        <v>943</v>
      </c>
      <c r="F64">
        <v>1058.8</v>
      </c>
      <c r="G64">
        <v>946</v>
      </c>
      <c r="H64">
        <v>2.7450260000000002</v>
      </c>
      <c r="I64">
        <v>2.9359869999999999</v>
      </c>
      <c r="L64" s="1">
        <f>Table3681014[[#This Row],[DRIVER]]+Table3681014[[#This Row],[DRIVER]]*Table3681014[[#This Row],[Ratio]]</f>
        <v>252</v>
      </c>
      <c r="M64">
        <v>63</v>
      </c>
      <c r="N64">
        <f t="shared" si="3"/>
        <v>74.545673666666673</v>
      </c>
      <c r="O64" s="1">
        <f t="shared" si="4"/>
        <v>48.476138333333331</v>
      </c>
      <c r="P64" s="1">
        <f>LOG(Table3681014[[#This Row],[DRIVER]])</f>
        <v>1.7993405494535817</v>
      </c>
      <c r="Q64" s="1">
        <f>LOG(Table3681014[[#This Row],[time(EFF)]])</f>
        <v>1.8724224438022328</v>
      </c>
      <c r="R64" s="1">
        <v>3</v>
      </c>
    </row>
    <row r="65" spans="1:18" x14ac:dyDescent="0.25">
      <c r="A65">
        <v>21</v>
      </c>
      <c r="B65">
        <v>63</v>
      </c>
      <c r="C65">
        <v>1.2</v>
      </c>
      <c r="D65">
        <v>1435.6</v>
      </c>
      <c r="E65">
        <v>1186</v>
      </c>
      <c r="F65">
        <v>1378</v>
      </c>
      <c r="G65">
        <v>1192</v>
      </c>
      <c r="H65">
        <v>5.4834509999999996</v>
      </c>
      <c r="I65">
        <v>4.3292640000000002</v>
      </c>
      <c r="L65" s="1">
        <f>Table3681014[[#This Row],[DRIVER]]+Table3681014[[#This Row],[DRIVER]]*Table3681014[[#This Row],[Ratio]]</f>
        <v>256</v>
      </c>
      <c r="M65">
        <v>64</v>
      </c>
      <c r="N65">
        <f t="shared" si="3"/>
        <v>118.73716433333333</v>
      </c>
      <c r="O65" s="1">
        <f t="shared" si="4"/>
        <v>112.61812766666667</v>
      </c>
      <c r="P65" s="1">
        <f>LOG(Table3681014[[#This Row],[DRIVER]])</f>
        <v>1.8061799739838871</v>
      </c>
      <c r="Q65" s="1">
        <f>LOG(Table3681014[[#This Row],[time(EFF)]])</f>
        <v>2.0745866729453439</v>
      </c>
      <c r="R65" s="1">
        <v>3</v>
      </c>
    </row>
    <row r="66" spans="1:18" x14ac:dyDescent="0.25">
      <c r="A66">
        <v>21</v>
      </c>
      <c r="B66">
        <v>63</v>
      </c>
      <c r="C66">
        <v>1.2</v>
      </c>
      <c r="D66">
        <v>1450.8</v>
      </c>
      <c r="E66">
        <v>1104</v>
      </c>
      <c r="F66">
        <v>1316.2</v>
      </c>
      <c r="G66">
        <v>1117</v>
      </c>
      <c r="H66">
        <v>12.415194</v>
      </c>
      <c r="I66">
        <v>11.164014</v>
      </c>
      <c r="L66" s="1">
        <f>Table3681014[[#This Row],[DRIVER]]+Table3681014[[#This Row],[DRIVER]]*Table3681014[[#This Row],[Ratio]]</f>
        <v>260</v>
      </c>
      <c r="M66">
        <v>65</v>
      </c>
      <c r="N66">
        <f t="shared" si="3"/>
        <v>46.034197666666671</v>
      </c>
      <c r="O66" s="1">
        <f t="shared" si="4"/>
        <v>42.074914</v>
      </c>
      <c r="P66" s="1">
        <f>LOG(Table3681014[[#This Row],[DRIVER]])</f>
        <v>1.8129133566428555</v>
      </c>
      <c r="Q66" s="1">
        <f>LOG(Table3681014[[#This Row],[time(EFF)]])</f>
        <v>1.6630805782037879</v>
      </c>
      <c r="R66" s="1">
        <v>3</v>
      </c>
    </row>
    <row r="67" spans="1:18" x14ac:dyDescent="0.25">
      <c r="A67">
        <v>22</v>
      </c>
      <c r="B67">
        <v>66</v>
      </c>
      <c r="C67">
        <v>1.2</v>
      </c>
      <c r="D67">
        <v>1367.8</v>
      </c>
      <c r="E67">
        <v>1147</v>
      </c>
      <c r="F67">
        <v>1341.4</v>
      </c>
      <c r="G67">
        <v>1147</v>
      </c>
      <c r="H67">
        <v>16.198602000000001</v>
      </c>
      <c r="I67">
        <v>15.103998000000001</v>
      </c>
      <c r="L67" s="1">
        <f>Table3681014[[#This Row],[DRIVER]]+Table3681014[[#This Row],[DRIVER]]*Table3681014[[#This Row],[Ratio]]</f>
        <v>264</v>
      </c>
      <c r="M67">
        <v>66</v>
      </c>
      <c r="N67">
        <f t="shared" si="3"/>
        <v>57.986385000000006</v>
      </c>
      <c r="O67" s="1">
        <f t="shared" si="4"/>
        <v>53.006877333333335</v>
      </c>
      <c r="P67" s="1">
        <f>LOG(Table3681014[[#This Row],[DRIVER]])</f>
        <v>1.8195439355418688</v>
      </c>
      <c r="Q67" s="1">
        <f>LOG(Table3681014[[#This Row],[time(EFF)]])</f>
        <v>1.7633260347097792</v>
      </c>
      <c r="R67" s="1">
        <v>3</v>
      </c>
    </row>
    <row r="68" spans="1:18" x14ac:dyDescent="0.25">
      <c r="A68">
        <v>22</v>
      </c>
      <c r="B68">
        <v>66</v>
      </c>
      <c r="C68">
        <v>1.2</v>
      </c>
      <c r="D68">
        <v>1445</v>
      </c>
      <c r="E68">
        <v>1127</v>
      </c>
      <c r="F68">
        <v>1317.6</v>
      </c>
      <c r="G68">
        <v>1164</v>
      </c>
      <c r="H68">
        <v>4.4212920000000002</v>
      </c>
      <c r="I68">
        <v>3.3974730000000002</v>
      </c>
      <c r="L68" s="1">
        <f>Table3681014[[#This Row],[DRIVER]]+Table3681014[[#This Row],[DRIVER]]*Table3681014[[#This Row],[Ratio]]</f>
        <v>268</v>
      </c>
      <c r="M68">
        <v>67</v>
      </c>
      <c r="N68">
        <f t="shared" si="3"/>
        <v>70.697631999999999</v>
      </c>
      <c r="O68" s="1">
        <f t="shared" si="4"/>
        <v>61.395906000000004</v>
      </c>
      <c r="P68" s="1">
        <f>LOG(Table3681014[[#This Row],[DRIVER]])</f>
        <v>1.8260748027008264</v>
      </c>
      <c r="Q68" s="1">
        <f>LOG(Table3681014[[#This Row],[time(EFF)]])</f>
        <v>1.8494048674524</v>
      </c>
      <c r="R68" s="1">
        <v>3</v>
      </c>
    </row>
    <row r="69" spans="1:18" x14ac:dyDescent="0.25">
      <c r="A69">
        <v>22</v>
      </c>
      <c r="B69">
        <v>66</v>
      </c>
      <c r="C69">
        <v>1.2</v>
      </c>
      <c r="D69">
        <v>1515.4</v>
      </c>
      <c r="E69">
        <v>1255</v>
      </c>
      <c r="F69">
        <v>1509.4</v>
      </c>
      <c r="G69">
        <v>1255</v>
      </c>
      <c r="H69">
        <v>3.744062</v>
      </c>
      <c r="I69">
        <v>3.4668489999999998</v>
      </c>
      <c r="L69" s="1">
        <f>Table3681014[[#This Row],[DRIVER]]+Table3681014[[#This Row],[DRIVER]]*Table3681014[[#This Row],[Ratio]]</f>
        <v>272</v>
      </c>
      <c r="M69">
        <v>68</v>
      </c>
      <c r="N69">
        <f t="shared" si="3"/>
        <v>172.24923333333334</v>
      </c>
      <c r="O69" s="1">
        <f t="shared" si="4"/>
        <v>124.94192933333335</v>
      </c>
      <c r="P69" s="1">
        <f>LOG(Table3681014[[#This Row],[DRIVER]])</f>
        <v>1.8325089127062364</v>
      </c>
      <c r="Q69" s="1">
        <f>LOG(Table3681014[[#This Row],[time(EFF)]])</f>
        <v>2.2361572975762161</v>
      </c>
      <c r="R69" s="1">
        <v>3</v>
      </c>
    </row>
    <row r="70" spans="1:18" x14ac:dyDescent="0.25">
      <c r="A70">
        <v>23</v>
      </c>
      <c r="B70">
        <v>69</v>
      </c>
      <c r="C70">
        <v>1.2</v>
      </c>
      <c r="D70">
        <v>1274.2</v>
      </c>
      <c r="E70">
        <v>1117</v>
      </c>
      <c r="F70">
        <v>1209.2</v>
      </c>
      <c r="G70">
        <v>1124</v>
      </c>
      <c r="H70">
        <v>3.177594</v>
      </c>
      <c r="I70">
        <v>2.904045</v>
      </c>
      <c r="L70" s="1">
        <f>Table3681014[[#This Row],[DRIVER]]+Table3681014[[#This Row],[DRIVER]]*Table3681014[[#This Row],[Ratio]]</f>
        <v>276</v>
      </c>
      <c r="M70">
        <v>69</v>
      </c>
      <c r="N70">
        <f t="shared" si="3"/>
        <v>140.85630599999999</v>
      </c>
      <c r="O70" s="1">
        <f t="shared" si="4"/>
        <v>86.546958666666669</v>
      </c>
      <c r="P70" s="1">
        <f>LOG(Table3681014[[#This Row],[DRIVER]])</f>
        <v>1.8388490907372552</v>
      </c>
      <c r="Q70" s="1">
        <f>LOG(Table3681014[[#This Row],[time(EFF)]])</f>
        <v>2.1487762946991324</v>
      </c>
      <c r="R70" s="1">
        <v>3</v>
      </c>
    </row>
    <row r="71" spans="1:18" x14ac:dyDescent="0.25">
      <c r="A71">
        <v>23</v>
      </c>
      <c r="B71">
        <v>69</v>
      </c>
      <c r="C71">
        <v>1.2</v>
      </c>
      <c r="D71">
        <v>1878.2</v>
      </c>
      <c r="E71">
        <v>1631</v>
      </c>
      <c r="F71">
        <v>1866.2</v>
      </c>
      <c r="G71">
        <v>1637</v>
      </c>
      <c r="H71">
        <v>10.02108</v>
      </c>
      <c r="I71">
        <v>10.48766</v>
      </c>
      <c r="L71" s="1">
        <f>Table3681014[[#This Row],[DRIVER]]+Table3681014[[#This Row],[DRIVER]]*Table3681014[[#This Row],[Ratio]]</f>
        <v>280</v>
      </c>
      <c r="M71">
        <v>70</v>
      </c>
      <c r="N71">
        <f t="shared" si="3"/>
        <v>190.59566899999996</v>
      </c>
      <c r="O71" s="1">
        <f t="shared" si="4"/>
        <v>136.051131</v>
      </c>
      <c r="P71" s="1">
        <f>LOG(Table3681014[[#This Row],[DRIVER]])</f>
        <v>1.8450980400142569</v>
      </c>
      <c r="Q71" s="1">
        <f>LOG(Table3681014[[#This Row],[time(EFF)]])</f>
        <v>2.2801130277253314</v>
      </c>
      <c r="R71" s="1">
        <v>3</v>
      </c>
    </row>
    <row r="72" spans="1:18" x14ac:dyDescent="0.25">
      <c r="A72">
        <v>23</v>
      </c>
      <c r="B72">
        <v>69</v>
      </c>
      <c r="C72">
        <v>1.2</v>
      </c>
      <c r="D72">
        <v>1530</v>
      </c>
      <c r="E72">
        <v>1314</v>
      </c>
      <c r="F72">
        <v>1453.8</v>
      </c>
      <c r="G72">
        <v>1323</v>
      </c>
      <c r="H72">
        <v>9.1586739999999995</v>
      </c>
      <c r="I72">
        <v>9.0785180000000008</v>
      </c>
    </row>
    <row r="73" spans="1:18" x14ac:dyDescent="0.25">
      <c r="A73">
        <v>24</v>
      </c>
      <c r="B73">
        <v>72</v>
      </c>
      <c r="C73">
        <v>1.2</v>
      </c>
      <c r="D73">
        <v>1233.5999999999999</v>
      </c>
      <c r="E73">
        <v>894</v>
      </c>
      <c r="F73">
        <v>1161.4000000000001</v>
      </c>
      <c r="G73">
        <v>913</v>
      </c>
      <c r="H73">
        <v>5.01593</v>
      </c>
      <c r="I73">
        <v>4.9247459999999998</v>
      </c>
    </row>
    <row r="74" spans="1:18" x14ac:dyDescent="0.25">
      <c r="A74">
        <v>24</v>
      </c>
      <c r="B74">
        <v>72</v>
      </c>
      <c r="C74">
        <v>1.2</v>
      </c>
      <c r="D74">
        <v>1591.4</v>
      </c>
      <c r="E74">
        <v>1385</v>
      </c>
      <c r="F74">
        <v>1542.6</v>
      </c>
      <c r="G74">
        <v>1395</v>
      </c>
      <c r="H74">
        <v>4.188542</v>
      </c>
      <c r="I74">
        <v>3.897923</v>
      </c>
    </row>
    <row r="75" spans="1:18" x14ac:dyDescent="0.25">
      <c r="A75">
        <v>24</v>
      </c>
      <c r="B75">
        <v>72</v>
      </c>
      <c r="C75">
        <v>1.2</v>
      </c>
      <c r="D75">
        <v>1290</v>
      </c>
      <c r="E75">
        <v>1140</v>
      </c>
      <c r="F75">
        <v>1247.5999999999999</v>
      </c>
      <c r="G75">
        <v>1142</v>
      </c>
      <c r="H75">
        <v>3.8532489999999999</v>
      </c>
      <c r="I75">
        <v>3.3831000000000002</v>
      </c>
    </row>
    <row r="76" spans="1:18" x14ac:dyDescent="0.25">
      <c r="A76">
        <v>25</v>
      </c>
      <c r="B76">
        <v>75</v>
      </c>
      <c r="C76">
        <v>1.2</v>
      </c>
      <c r="D76">
        <v>1543.6</v>
      </c>
      <c r="E76">
        <v>1474</v>
      </c>
      <c r="F76">
        <v>1543.6</v>
      </c>
      <c r="G76">
        <v>1474</v>
      </c>
      <c r="H76">
        <v>4.3023090000000002</v>
      </c>
      <c r="I76">
        <v>4.2619899999999999</v>
      </c>
    </row>
    <row r="77" spans="1:18" x14ac:dyDescent="0.25">
      <c r="A77">
        <v>25</v>
      </c>
      <c r="B77">
        <v>75</v>
      </c>
      <c r="C77">
        <v>1.2</v>
      </c>
      <c r="D77">
        <v>1484</v>
      </c>
      <c r="E77">
        <v>1208</v>
      </c>
      <c r="F77">
        <v>1465.2</v>
      </c>
      <c r="G77">
        <v>1212</v>
      </c>
      <c r="H77">
        <v>4.3698360000000003</v>
      </c>
      <c r="I77">
        <v>3.9170950000000002</v>
      </c>
    </row>
    <row r="78" spans="1:18" x14ac:dyDescent="0.25">
      <c r="A78">
        <v>25</v>
      </c>
      <c r="B78">
        <v>75</v>
      </c>
      <c r="C78">
        <v>1.2</v>
      </c>
      <c r="D78">
        <v>1909.4</v>
      </c>
      <c r="E78">
        <v>1553</v>
      </c>
      <c r="F78">
        <v>1882.4</v>
      </c>
      <c r="G78">
        <v>1556</v>
      </c>
      <c r="H78">
        <v>6.5568429999999998</v>
      </c>
      <c r="I78">
        <v>7.2212350000000001</v>
      </c>
    </row>
    <row r="79" spans="1:18" x14ac:dyDescent="0.25">
      <c r="A79">
        <v>26</v>
      </c>
      <c r="B79">
        <v>78</v>
      </c>
      <c r="C79">
        <v>1.2</v>
      </c>
      <c r="D79">
        <v>1706.8</v>
      </c>
      <c r="E79">
        <v>1486</v>
      </c>
      <c r="F79">
        <v>1579.2</v>
      </c>
      <c r="G79">
        <v>1494</v>
      </c>
      <c r="H79">
        <v>4.1704869999999996</v>
      </c>
      <c r="I79">
        <v>4.056273</v>
      </c>
    </row>
    <row r="80" spans="1:18" x14ac:dyDescent="0.25">
      <c r="A80">
        <v>26</v>
      </c>
      <c r="B80">
        <v>78</v>
      </c>
      <c r="C80">
        <v>1.2</v>
      </c>
      <c r="D80">
        <v>2068.4</v>
      </c>
      <c r="E80">
        <v>1838</v>
      </c>
      <c r="F80">
        <v>2051</v>
      </c>
      <c r="G80">
        <v>1841</v>
      </c>
      <c r="H80">
        <v>5.4298929999999999</v>
      </c>
      <c r="I80">
        <v>5.395448</v>
      </c>
    </row>
    <row r="81" spans="1:9" x14ac:dyDescent="0.25">
      <c r="A81">
        <v>26</v>
      </c>
      <c r="B81">
        <v>78</v>
      </c>
      <c r="C81">
        <v>1.2</v>
      </c>
      <c r="D81">
        <v>1827</v>
      </c>
      <c r="E81">
        <v>1551</v>
      </c>
      <c r="F81">
        <v>1778.4</v>
      </c>
      <c r="G81">
        <v>1572</v>
      </c>
      <c r="H81">
        <v>6.9482150000000003</v>
      </c>
      <c r="I81">
        <v>6.1291250000000002</v>
      </c>
    </row>
    <row r="82" spans="1:9" x14ac:dyDescent="0.25">
      <c r="A82">
        <v>27</v>
      </c>
      <c r="B82">
        <v>81</v>
      </c>
      <c r="C82">
        <v>1.2</v>
      </c>
      <c r="D82">
        <v>1646.2</v>
      </c>
      <c r="E82">
        <v>1465</v>
      </c>
      <c r="F82">
        <v>1606.6</v>
      </c>
      <c r="G82">
        <v>1471</v>
      </c>
      <c r="H82">
        <v>3.850644</v>
      </c>
      <c r="I82">
        <v>3.7526489999999999</v>
      </c>
    </row>
    <row r="83" spans="1:9" x14ac:dyDescent="0.25">
      <c r="A83">
        <v>27</v>
      </c>
      <c r="B83">
        <v>81</v>
      </c>
      <c r="C83">
        <v>1.2</v>
      </c>
      <c r="D83">
        <v>1445.6</v>
      </c>
      <c r="E83">
        <v>1190</v>
      </c>
      <c r="F83">
        <v>1374.4</v>
      </c>
      <c r="G83">
        <v>1204</v>
      </c>
      <c r="H83">
        <v>5.2388510000000004</v>
      </c>
      <c r="I83">
        <v>5.4295410000000004</v>
      </c>
    </row>
    <row r="84" spans="1:9" x14ac:dyDescent="0.25">
      <c r="A84">
        <v>27</v>
      </c>
      <c r="B84">
        <v>81</v>
      </c>
      <c r="C84">
        <v>1.2</v>
      </c>
      <c r="D84">
        <v>1733.8</v>
      </c>
      <c r="E84">
        <v>1609</v>
      </c>
      <c r="F84">
        <v>1726.6</v>
      </c>
      <c r="G84">
        <v>1609</v>
      </c>
      <c r="H84">
        <v>3.846158</v>
      </c>
      <c r="I84">
        <v>4.0913190000000004</v>
      </c>
    </row>
    <row r="85" spans="1:9" x14ac:dyDescent="0.25">
      <c r="A85">
        <v>28</v>
      </c>
      <c r="B85">
        <v>84</v>
      </c>
      <c r="C85">
        <v>1.2</v>
      </c>
      <c r="D85">
        <v>2262.4</v>
      </c>
      <c r="E85">
        <v>1876</v>
      </c>
      <c r="F85">
        <v>2203.4</v>
      </c>
      <c r="G85">
        <v>1883</v>
      </c>
      <c r="H85">
        <v>13.798881</v>
      </c>
      <c r="I85">
        <v>11.937184</v>
      </c>
    </row>
    <row r="86" spans="1:9" x14ac:dyDescent="0.25">
      <c r="A86">
        <v>28</v>
      </c>
      <c r="B86">
        <v>84</v>
      </c>
      <c r="C86">
        <v>1.2</v>
      </c>
      <c r="D86">
        <v>1774</v>
      </c>
      <c r="E86">
        <v>1480</v>
      </c>
      <c r="F86">
        <v>1690.6</v>
      </c>
      <c r="G86">
        <v>1489</v>
      </c>
      <c r="H86">
        <v>5.5963039999999999</v>
      </c>
      <c r="I86">
        <v>5.0537970000000003</v>
      </c>
    </row>
    <row r="87" spans="1:9" x14ac:dyDescent="0.25">
      <c r="A87">
        <v>28</v>
      </c>
      <c r="B87">
        <v>84</v>
      </c>
      <c r="C87">
        <v>1.2</v>
      </c>
      <c r="D87">
        <v>2274.4</v>
      </c>
      <c r="E87">
        <v>1924</v>
      </c>
      <c r="F87">
        <v>2195.6</v>
      </c>
      <c r="G87">
        <v>1940</v>
      </c>
      <c r="H87">
        <v>5.6968829999999997</v>
      </c>
      <c r="I87">
        <v>5.3835220000000001</v>
      </c>
    </row>
    <row r="88" spans="1:9" x14ac:dyDescent="0.25">
      <c r="A88">
        <v>29</v>
      </c>
      <c r="B88">
        <v>87</v>
      </c>
      <c r="C88">
        <v>1.2</v>
      </c>
      <c r="D88">
        <v>1946.4</v>
      </c>
      <c r="E88">
        <v>1494</v>
      </c>
      <c r="F88">
        <v>1910.8</v>
      </c>
      <c r="G88">
        <v>1504</v>
      </c>
      <c r="H88">
        <v>8.0227350000000008</v>
      </c>
      <c r="I88">
        <v>7.5820689999999997</v>
      </c>
    </row>
    <row r="89" spans="1:9" x14ac:dyDescent="0.25">
      <c r="A89">
        <v>29</v>
      </c>
      <c r="B89">
        <v>87</v>
      </c>
      <c r="C89">
        <v>1.2</v>
      </c>
      <c r="D89">
        <v>2167</v>
      </c>
      <c r="E89">
        <v>1693</v>
      </c>
      <c r="F89">
        <v>2065.1999999999998</v>
      </c>
      <c r="G89">
        <v>1722</v>
      </c>
      <c r="H89">
        <v>11.124567000000001</v>
      </c>
      <c r="I89">
        <v>9.9859930000000006</v>
      </c>
    </row>
    <row r="90" spans="1:9" x14ac:dyDescent="0.25">
      <c r="A90">
        <v>29</v>
      </c>
      <c r="B90">
        <v>87</v>
      </c>
      <c r="C90">
        <v>1.2</v>
      </c>
      <c r="D90">
        <v>1927.2</v>
      </c>
      <c r="E90">
        <v>1686</v>
      </c>
      <c r="F90">
        <v>1793.4</v>
      </c>
      <c r="G90">
        <v>1707</v>
      </c>
      <c r="H90">
        <v>3.8163140000000002</v>
      </c>
      <c r="I90">
        <v>3.674121</v>
      </c>
    </row>
    <row r="91" spans="1:9" x14ac:dyDescent="0.25">
      <c r="A91">
        <v>30</v>
      </c>
      <c r="B91">
        <v>90</v>
      </c>
      <c r="C91">
        <v>1.2</v>
      </c>
      <c r="D91">
        <v>2376.4</v>
      </c>
      <c r="E91">
        <v>1816</v>
      </c>
      <c r="F91">
        <v>2288</v>
      </c>
      <c r="G91">
        <v>1856</v>
      </c>
      <c r="H91">
        <v>10.405087</v>
      </c>
      <c r="I91">
        <v>10.766602000000001</v>
      </c>
    </row>
    <row r="92" spans="1:9" x14ac:dyDescent="0.25">
      <c r="A92">
        <v>30</v>
      </c>
      <c r="B92">
        <v>90</v>
      </c>
      <c r="C92">
        <v>1.2</v>
      </c>
      <c r="D92">
        <v>1718.4</v>
      </c>
      <c r="E92">
        <v>1458</v>
      </c>
      <c r="F92">
        <v>1662</v>
      </c>
      <c r="G92">
        <v>1464</v>
      </c>
      <c r="H92">
        <v>5.6983860000000002</v>
      </c>
      <c r="I92">
        <v>5.7071360000000002</v>
      </c>
    </row>
    <row r="93" spans="1:9" x14ac:dyDescent="0.25">
      <c r="A93">
        <v>30</v>
      </c>
      <c r="B93">
        <v>90</v>
      </c>
      <c r="C93">
        <v>1.2</v>
      </c>
      <c r="D93">
        <v>1989.6</v>
      </c>
      <c r="E93">
        <v>1608</v>
      </c>
      <c r="F93">
        <v>1879.8</v>
      </c>
      <c r="G93">
        <v>1623</v>
      </c>
      <c r="H93">
        <v>10.286517999999999</v>
      </c>
      <c r="I93">
        <v>8.7449910000000006</v>
      </c>
    </row>
    <row r="94" spans="1:9" x14ac:dyDescent="0.25">
      <c r="A94">
        <v>31</v>
      </c>
      <c r="B94">
        <v>93</v>
      </c>
      <c r="C94">
        <v>1.2</v>
      </c>
      <c r="D94">
        <v>2113.1999999999998</v>
      </c>
      <c r="E94">
        <v>1722</v>
      </c>
      <c r="F94">
        <v>2044.6</v>
      </c>
      <c r="G94">
        <v>1729</v>
      </c>
      <c r="H94">
        <v>6.8530309999999997</v>
      </c>
      <c r="I94">
        <v>6.4701409999999999</v>
      </c>
    </row>
    <row r="95" spans="1:9" x14ac:dyDescent="0.25">
      <c r="A95">
        <v>31</v>
      </c>
      <c r="B95">
        <v>93</v>
      </c>
      <c r="C95">
        <v>1.2</v>
      </c>
      <c r="D95">
        <v>2322</v>
      </c>
      <c r="E95">
        <v>2004</v>
      </c>
      <c r="F95">
        <v>2282.8000000000002</v>
      </c>
      <c r="G95">
        <v>2008</v>
      </c>
      <c r="H95">
        <v>11.932987000000001</v>
      </c>
      <c r="I95">
        <v>9.994275</v>
      </c>
    </row>
    <row r="96" spans="1:9" x14ac:dyDescent="0.25">
      <c r="A96">
        <v>31</v>
      </c>
      <c r="B96">
        <v>93</v>
      </c>
      <c r="C96">
        <v>1.2</v>
      </c>
      <c r="D96">
        <v>2201.6</v>
      </c>
      <c r="E96">
        <v>1964</v>
      </c>
      <c r="F96">
        <v>2176.8000000000002</v>
      </c>
      <c r="G96">
        <v>1968</v>
      </c>
      <c r="H96">
        <v>6.9626440000000001</v>
      </c>
      <c r="I96">
        <v>6.5343960000000001</v>
      </c>
    </row>
    <row r="97" spans="1:9" x14ac:dyDescent="0.25">
      <c r="A97">
        <v>32</v>
      </c>
      <c r="B97">
        <v>96</v>
      </c>
      <c r="C97">
        <v>1.2</v>
      </c>
      <c r="D97">
        <v>2228.1999999999998</v>
      </c>
      <c r="E97">
        <v>1885</v>
      </c>
      <c r="F97">
        <v>2134.4</v>
      </c>
      <c r="G97">
        <v>1940</v>
      </c>
      <c r="H97">
        <v>6.5281789999999997</v>
      </c>
      <c r="I97">
        <v>6.5720020000000003</v>
      </c>
    </row>
    <row r="98" spans="1:9" x14ac:dyDescent="0.25">
      <c r="A98">
        <v>32</v>
      </c>
      <c r="B98">
        <v>96</v>
      </c>
      <c r="C98">
        <v>1.2</v>
      </c>
      <c r="D98">
        <v>2352.1999999999998</v>
      </c>
      <c r="E98">
        <v>1985</v>
      </c>
      <c r="F98">
        <v>2313.6</v>
      </c>
      <c r="G98">
        <v>2016</v>
      </c>
      <c r="H98">
        <v>5.6577019999999996</v>
      </c>
      <c r="I98">
        <v>5.9105119999999998</v>
      </c>
    </row>
    <row r="99" spans="1:9" x14ac:dyDescent="0.25">
      <c r="A99">
        <v>32</v>
      </c>
      <c r="B99">
        <v>96</v>
      </c>
      <c r="C99">
        <v>1.2</v>
      </c>
      <c r="D99">
        <v>2415.4</v>
      </c>
      <c r="E99">
        <v>1867</v>
      </c>
      <c r="F99">
        <v>2288.1999999999998</v>
      </c>
      <c r="G99">
        <v>1891</v>
      </c>
      <c r="H99">
        <v>9.6236639999999998</v>
      </c>
      <c r="I99">
        <v>9.728351</v>
      </c>
    </row>
    <row r="100" spans="1:9" x14ac:dyDescent="0.25">
      <c r="A100">
        <v>33</v>
      </c>
      <c r="B100">
        <v>99</v>
      </c>
      <c r="C100">
        <v>1.2</v>
      </c>
      <c r="D100">
        <v>2306.4</v>
      </c>
      <c r="E100">
        <v>1968</v>
      </c>
      <c r="F100">
        <v>2280</v>
      </c>
      <c r="G100">
        <v>1968</v>
      </c>
      <c r="H100">
        <v>9.0104860000000002</v>
      </c>
      <c r="I100">
        <v>8.7465069999999994</v>
      </c>
    </row>
    <row r="101" spans="1:9" x14ac:dyDescent="0.25">
      <c r="A101">
        <v>33</v>
      </c>
      <c r="B101">
        <v>99</v>
      </c>
      <c r="C101">
        <v>1.2</v>
      </c>
      <c r="D101">
        <v>2862.2</v>
      </c>
      <c r="E101">
        <v>2285</v>
      </c>
      <c r="F101">
        <v>2737.2</v>
      </c>
      <c r="G101">
        <v>2304</v>
      </c>
      <c r="H101">
        <v>15.842839</v>
      </c>
      <c r="I101">
        <v>18.706009000000002</v>
      </c>
    </row>
    <row r="102" spans="1:9" x14ac:dyDescent="0.25">
      <c r="A102">
        <v>33</v>
      </c>
      <c r="B102">
        <v>99</v>
      </c>
      <c r="C102">
        <v>1.2</v>
      </c>
      <c r="D102">
        <v>2494.1999999999998</v>
      </c>
      <c r="E102">
        <v>1947</v>
      </c>
      <c r="F102">
        <v>2335.4</v>
      </c>
      <c r="G102">
        <v>1979</v>
      </c>
      <c r="H102">
        <v>13.602157999999999</v>
      </c>
      <c r="I102">
        <v>12.498436</v>
      </c>
    </row>
    <row r="103" spans="1:9" x14ac:dyDescent="0.25">
      <c r="A103">
        <v>34</v>
      </c>
      <c r="B103">
        <v>102</v>
      </c>
      <c r="C103">
        <v>1.2</v>
      </c>
      <c r="D103">
        <v>2551.8000000000002</v>
      </c>
      <c r="E103">
        <v>2103</v>
      </c>
      <c r="F103">
        <v>2454</v>
      </c>
      <c r="G103">
        <v>2130</v>
      </c>
      <c r="H103">
        <v>10.445131</v>
      </c>
      <c r="I103">
        <v>10.751842</v>
      </c>
    </row>
    <row r="104" spans="1:9" x14ac:dyDescent="0.25">
      <c r="A104">
        <v>34</v>
      </c>
      <c r="B104">
        <v>102</v>
      </c>
      <c r="C104">
        <v>1.2</v>
      </c>
      <c r="D104">
        <v>2706</v>
      </c>
      <c r="E104">
        <v>2208</v>
      </c>
      <c r="F104">
        <v>2683.4</v>
      </c>
      <c r="G104">
        <v>2213</v>
      </c>
      <c r="H104">
        <v>11.230396000000001</v>
      </c>
      <c r="I104">
        <v>10.073746</v>
      </c>
    </row>
    <row r="105" spans="1:9" x14ac:dyDescent="0.25">
      <c r="A105">
        <v>34</v>
      </c>
      <c r="B105">
        <v>102</v>
      </c>
      <c r="C105">
        <v>1.2</v>
      </c>
      <c r="D105">
        <v>2386.8000000000002</v>
      </c>
      <c r="E105">
        <v>1968</v>
      </c>
      <c r="F105">
        <v>2339.4</v>
      </c>
      <c r="G105">
        <v>1983</v>
      </c>
      <c r="H105">
        <v>9.6672469999999997</v>
      </c>
      <c r="I105">
        <v>8.7239740000000001</v>
      </c>
    </row>
    <row r="106" spans="1:9" x14ac:dyDescent="0.25">
      <c r="A106">
        <v>35</v>
      </c>
      <c r="B106">
        <v>105</v>
      </c>
      <c r="C106">
        <v>1.2</v>
      </c>
      <c r="D106">
        <v>2692.8</v>
      </c>
      <c r="E106">
        <v>2202</v>
      </c>
      <c r="F106">
        <v>2595.1999999999998</v>
      </c>
      <c r="G106">
        <v>2234</v>
      </c>
      <c r="H106">
        <v>8.7706610000000005</v>
      </c>
      <c r="I106">
        <v>8.1066439999999993</v>
      </c>
    </row>
    <row r="107" spans="1:9" x14ac:dyDescent="0.25">
      <c r="A107">
        <v>35</v>
      </c>
      <c r="B107">
        <v>105</v>
      </c>
      <c r="C107">
        <v>1.2</v>
      </c>
      <c r="D107">
        <v>2200.8000000000002</v>
      </c>
      <c r="E107">
        <v>1764</v>
      </c>
      <c r="F107">
        <v>2073.8000000000002</v>
      </c>
      <c r="G107">
        <v>1793</v>
      </c>
      <c r="H107">
        <v>9.6346369999999997</v>
      </c>
      <c r="I107">
        <v>9.1828640000000004</v>
      </c>
    </row>
    <row r="108" spans="1:9" x14ac:dyDescent="0.25">
      <c r="A108">
        <v>35</v>
      </c>
      <c r="B108">
        <v>105</v>
      </c>
      <c r="C108">
        <v>1.2</v>
      </c>
      <c r="D108">
        <v>2332.4</v>
      </c>
      <c r="E108">
        <v>1916</v>
      </c>
      <c r="F108">
        <v>2223</v>
      </c>
      <c r="G108">
        <v>1959</v>
      </c>
      <c r="H108">
        <v>9.3672360000000001</v>
      </c>
      <c r="I108">
        <v>8.6977539999999998</v>
      </c>
    </row>
    <row r="109" spans="1:9" x14ac:dyDescent="0.25">
      <c r="A109">
        <v>36</v>
      </c>
      <c r="B109">
        <v>108</v>
      </c>
      <c r="C109">
        <v>1.2</v>
      </c>
      <c r="D109">
        <v>2379</v>
      </c>
      <c r="E109">
        <v>2031</v>
      </c>
      <c r="F109">
        <v>2348.4</v>
      </c>
      <c r="G109">
        <v>2034</v>
      </c>
      <c r="H109">
        <v>8.8594620000000006</v>
      </c>
      <c r="I109">
        <v>8.2355210000000003</v>
      </c>
    </row>
    <row r="110" spans="1:9" x14ac:dyDescent="0.25">
      <c r="A110">
        <v>36</v>
      </c>
      <c r="B110">
        <v>108</v>
      </c>
      <c r="C110">
        <v>1.2</v>
      </c>
      <c r="D110">
        <v>2603.6</v>
      </c>
      <c r="E110">
        <v>2186</v>
      </c>
      <c r="F110">
        <v>2495.6</v>
      </c>
      <c r="G110">
        <v>2210</v>
      </c>
      <c r="H110">
        <v>9.1154960000000003</v>
      </c>
      <c r="I110">
        <v>9.1197700000000008</v>
      </c>
    </row>
    <row r="111" spans="1:9" x14ac:dyDescent="0.25">
      <c r="A111">
        <v>36</v>
      </c>
      <c r="B111">
        <v>108</v>
      </c>
      <c r="C111">
        <v>1.2</v>
      </c>
      <c r="D111">
        <v>2635.2</v>
      </c>
      <c r="E111">
        <v>2238</v>
      </c>
      <c r="F111">
        <v>2569.8000000000002</v>
      </c>
      <c r="G111">
        <v>2247</v>
      </c>
      <c r="H111">
        <v>9.2704900000000006</v>
      </c>
      <c r="I111">
        <v>8.6364140000000003</v>
      </c>
    </row>
    <row r="112" spans="1:9" x14ac:dyDescent="0.25">
      <c r="A112">
        <v>37</v>
      </c>
      <c r="B112">
        <v>111</v>
      </c>
      <c r="C112">
        <v>1.2</v>
      </c>
      <c r="D112">
        <v>2318</v>
      </c>
      <c r="E112">
        <v>1868</v>
      </c>
      <c r="F112">
        <v>2271.6</v>
      </c>
      <c r="G112">
        <v>1884</v>
      </c>
      <c r="H112">
        <v>9.7214910000000003</v>
      </c>
      <c r="I112">
        <v>8.0025910000000007</v>
      </c>
    </row>
    <row r="113" spans="1:9" x14ac:dyDescent="0.25">
      <c r="A113">
        <v>37</v>
      </c>
      <c r="B113">
        <v>111</v>
      </c>
      <c r="C113">
        <v>1.2</v>
      </c>
      <c r="D113">
        <v>3623</v>
      </c>
      <c r="E113">
        <v>2861</v>
      </c>
      <c r="F113">
        <v>3476.4</v>
      </c>
      <c r="G113">
        <v>2874</v>
      </c>
      <c r="H113">
        <v>29.113686999999999</v>
      </c>
      <c r="I113">
        <v>22.590278000000001</v>
      </c>
    </row>
    <row r="114" spans="1:9" x14ac:dyDescent="0.25">
      <c r="A114">
        <v>37</v>
      </c>
      <c r="B114">
        <v>111</v>
      </c>
      <c r="C114">
        <v>1.2</v>
      </c>
      <c r="D114">
        <v>2704.4</v>
      </c>
      <c r="E114">
        <v>2024</v>
      </c>
      <c r="F114">
        <v>2536.6</v>
      </c>
      <c r="G114">
        <v>2071</v>
      </c>
      <c r="H114">
        <v>24.954732</v>
      </c>
      <c r="I114">
        <v>13.169178</v>
      </c>
    </row>
    <row r="115" spans="1:9" x14ac:dyDescent="0.25">
      <c r="A115">
        <v>38</v>
      </c>
      <c r="B115">
        <v>114</v>
      </c>
      <c r="C115">
        <v>1.2</v>
      </c>
      <c r="D115">
        <v>2684.2</v>
      </c>
      <c r="E115">
        <v>2239</v>
      </c>
      <c r="F115">
        <v>2535.8000000000002</v>
      </c>
      <c r="G115">
        <v>2261</v>
      </c>
      <c r="H115">
        <v>18.1831</v>
      </c>
      <c r="I115">
        <v>16.704974</v>
      </c>
    </row>
    <row r="116" spans="1:9" x14ac:dyDescent="0.25">
      <c r="A116">
        <v>38</v>
      </c>
      <c r="B116">
        <v>114</v>
      </c>
      <c r="C116">
        <v>1.2</v>
      </c>
      <c r="D116">
        <v>2501.1999999999998</v>
      </c>
      <c r="E116">
        <v>1990</v>
      </c>
      <c r="F116">
        <v>2416.8000000000002</v>
      </c>
      <c r="G116">
        <v>2022</v>
      </c>
      <c r="H116">
        <v>12.523676999999999</v>
      </c>
      <c r="I116">
        <v>12.257768</v>
      </c>
    </row>
    <row r="117" spans="1:9" x14ac:dyDescent="0.25">
      <c r="A117">
        <v>38</v>
      </c>
      <c r="B117">
        <v>114</v>
      </c>
      <c r="C117">
        <v>1.2</v>
      </c>
      <c r="D117">
        <v>2802</v>
      </c>
      <c r="E117">
        <v>2322</v>
      </c>
      <c r="F117">
        <v>2712</v>
      </c>
      <c r="G117">
        <v>2334</v>
      </c>
      <c r="H117">
        <v>11.060912</v>
      </c>
      <c r="I117">
        <v>10.478192999999999</v>
      </c>
    </row>
    <row r="118" spans="1:9" x14ac:dyDescent="0.25">
      <c r="A118">
        <v>39</v>
      </c>
      <c r="B118">
        <v>117</v>
      </c>
      <c r="C118">
        <v>1.2</v>
      </c>
      <c r="D118">
        <v>2206.1999999999998</v>
      </c>
      <c r="E118">
        <v>1923</v>
      </c>
      <c r="F118">
        <v>2089</v>
      </c>
      <c r="G118">
        <v>1927</v>
      </c>
      <c r="H118">
        <v>7.5024360000000003</v>
      </c>
      <c r="I118">
        <v>7.5011390000000002</v>
      </c>
    </row>
    <row r="119" spans="1:9" x14ac:dyDescent="0.25">
      <c r="A119">
        <v>39</v>
      </c>
      <c r="B119">
        <v>117</v>
      </c>
      <c r="C119">
        <v>1.2</v>
      </c>
      <c r="D119">
        <v>2577.4</v>
      </c>
      <c r="E119">
        <v>2173</v>
      </c>
      <c r="F119">
        <v>2518.1999999999998</v>
      </c>
      <c r="G119">
        <v>2175</v>
      </c>
      <c r="H119">
        <v>9.1523970000000006</v>
      </c>
      <c r="I119">
        <v>8.2529380000000003</v>
      </c>
    </row>
    <row r="120" spans="1:9" x14ac:dyDescent="0.25">
      <c r="A120">
        <v>39</v>
      </c>
      <c r="B120">
        <v>117</v>
      </c>
      <c r="C120">
        <v>1.2</v>
      </c>
      <c r="D120">
        <v>2494.8000000000002</v>
      </c>
      <c r="E120">
        <v>1938</v>
      </c>
      <c r="F120">
        <v>2432</v>
      </c>
      <c r="G120">
        <v>1958</v>
      </c>
      <c r="H120">
        <v>14.063347</v>
      </c>
      <c r="I120">
        <v>11.738747</v>
      </c>
    </row>
    <row r="121" spans="1:9" x14ac:dyDescent="0.25">
      <c r="A121">
        <v>40</v>
      </c>
      <c r="B121">
        <v>120</v>
      </c>
      <c r="C121">
        <v>1.2</v>
      </c>
      <c r="D121">
        <v>3211.8</v>
      </c>
      <c r="E121">
        <v>2763</v>
      </c>
      <c r="F121">
        <v>3072.8</v>
      </c>
      <c r="G121">
        <v>2780</v>
      </c>
      <c r="H121">
        <v>10.754875999999999</v>
      </c>
      <c r="I121">
        <v>11.465547000000001</v>
      </c>
    </row>
    <row r="122" spans="1:9" x14ac:dyDescent="0.25">
      <c r="A122">
        <v>40</v>
      </c>
      <c r="B122">
        <v>120</v>
      </c>
      <c r="C122">
        <v>1.2</v>
      </c>
      <c r="D122">
        <v>2619.4</v>
      </c>
      <c r="E122">
        <v>2095</v>
      </c>
      <c r="F122">
        <v>2542.1999999999998</v>
      </c>
      <c r="G122">
        <v>2109</v>
      </c>
      <c r="H122">
        <v>16.073526999999999</v>
      </c>
      <c r="I122">
        <v>15.380693000000001</v>
      </c>
    </row>
    <row r="123" spans="1:9" x14ac:dyDescent="0.25">
      <c r="A123">
        <v>40</v>
      </c>
      <c r="B123">
        <v>120</v>
      </c>
      <c r="C123">
        <v>1.2</v>
      </c>
      <c r="D123">
        <v>2941</v>
      </c>
      <c r="E123">
        <v>2563</v>
      </c>
      <c r="F123">
        <v>2911.4</v>
      </c>
      <c r="G123">
        <v>2567</v>
      </c>
      <c r="H123">
        <v>10.164866</v>
      </c>
      <c r="I123">
        <v>9.3295580000000005</v>
      </c>
    </row>
    <row r="124" spans="1:9" x14ac:dyDescent="0.25">
      <c r="A124">
        <v>41</v>
      </c>
      <c r="B124">
        <v>123</v>
      </c>
      <c r="C124">
        <v>1.2</v>
      </c>
      <c r="D124">
        <v>3166.4</v>
      </c>
      <c r="E124">
        <v>2672</v>
      </c>
      <c r="F124">
        <v>3114.2</v>
      </c>
      <c r="G124">
        <v>2675</v>
      </c>
      <c r="H124">
        <v>11.789813000000001</v>
      </c>
      <c r="I124">
        <v>11.019074</v>
      </c>
    </row>
    <row r="125" spans="1:9" x14ac:dyDescent="0.25">
      <c r="A125">
        <v>41</v>
      </c>
      <c r="B125">
        <v>123</v>
      </c>
      <c r="C125">
        <v>1.2</v>
      </c>
      <c r="D125">
        <v>3002.6</v>
      </c>
      <c r="E125">
        <v>2435</v>
      </c>
      <c r="F125">
        <v>2930.6</v>
      </c>
      <c r="G125">
        <v>2471</v>
      </c>
      <c r="H125">
        <v>18.789899999999999</v>
      </c>
      <c r="I125">
        <v>14.073831999999999</v>
      </c>
    </row>
    <row r="126" spans="1:9" x14ac:dyDescent="0.25">
      <c r="A126">
        <v>41</v>
      </c>
      <c r="B126">
        <v>123</v>
      </c>
      <c r="C126">
        <v>1.2</v>
      </c>
      <c r="D126">
        <v>2805</v>
      </c>
      <c r="E126">
        <v>2385</v>
      </c>
      <c r="F126">
        <v>2743</v>
      </c>
      <c r="G126">
        <v>2389</v>
      </c>
      <c r="H126">
        <v>12.994173</v>
      </c>
      <c r="I126">
        <v>12.310331</v>
      </c>
    </row>
    <row r="127" spans="1:9" x14ac:dyDescent="0.25">
      <c r="A127">
        <v>42</v>
      </c>
      <c r="B127">
        <v>126</v>
      </c>
      <c r="C127">
        <v>1.2</v>
      </c>
      <c r="D127">
        <v>3056.2</v>
      </c>
      <c r="E127">
        <v>2455</v>
      </c>
      <c r="F127">
        <v>2956.6</v>
      </c>
      <c r="G127">
        <v>2473</v>
      </c>
      <c r="H127">
        <v>14.160876</v>
      </c>
      <c r="I127">
        <v>13.535365000000001</v>
      </c>
    </row>
    <row r="128" spans="1:9" x14ac:dyDescent="0.25">
      <c r="A128">
        <v>42</v>
      </c>
      <c r="B128">
        <v>126</v>
      </c>
      <c r="C128">
        <v>1.2</v>
      </c>
      <c r="D128">
        <v>2971</v>
      </c>
      <c r="E128">
        <v>2329</v>
      </c>
      <c r="F128">
        <v>2844</v>
      </c>
      <c r="G128">
        <v>2352</v>
      </c>
      <c r="H128">
        <v>12.112946000000001</v>
      </c>
      <c r="I128">
        <v>11.616384</v>
      </c>
    </row>
    <row r="129" spans="1:9" x14ac:dyDescent="0.25">
      <c r="A129">
        <v>42</v>
      </c>
      <c r="B129">
        <v>126</v>
      </c>
      <c r="C129">
        <v>1.2</v>
      </c>
      <c r="D129">
        <v>2946.6</v>
      </c>
      <c r="E129">
        <v>2457</v>
      </c>
      <c r="F129">
        <v>2841</v>
      </c>
      <c r="G129">
        <v>2475</v>
      </c>
      <c r="H129">
        <v>13.122445000000001</v>
      </c>
      <c r="I129">
        <v>13.212714999999999</v>
      </c>
    </row>
    <row r="130" spans="1:9" x14ac:dyDescent="0.25">
      <c r="A130">
        <v>43</v>
      </c>
      <c r="B130">
        <v>129</v>
      </c>
      <c r="C130">
        <v>1.2</v>
      </c>
      <c r="D130">
        <v>2999.2</v>
      </c>
      <c r="E130">
        <v>2560</v>
      </c>
      <c r="F130">
        <v>2938.2</v>
      </c>
      <c r="G130">
        <v>2571</v>
      </c>
      <c r="H130">
        <v>11.508725999999999</v>
      </c>
      <c r="I130">
        <v>10.860555</v>
      </c>
    </row>
    <row r="131" spans="1:9" x14ac:dyDescent="0.25">
      <c r="A131">
        <v>43</v>
      </c>
      <c r="B131">
        <v>129</v>
      </c>
      <c r="C131">
        <v>1.2</v>
      </c>
      <c r="D131">
        <v>2947.4</v>
      </c>
      <c r="E131">
        <v>2525</v>
      </c>
      <c r="F131">
        <v>2919.2</v>
      </c>
      <c r="G131">
        <v>2528</v>
      </c>
      <c r="H131">
        <v>17.725207999999999</v>
      </c>
      <c r="I131">
        <v>17.384088999999999</v>
      </c>
    </row>
    <row r="132" spans="1:9" x14ac:dyDescent="0.25">
      <c r="A132">
        <v>43</v>
      </c>
      <c r="B132">
        <v>129</v>
      </c>
      <c r="C132">
        <v>1.2</v>
      </c>
      <c r="D132">
        <v>2942.8</v>
      </c>
      <c r="E132">
        <v>2380</v>
      </c>
      <c r="F132">
        <v>2790.4</v>
      </c>
      <c r="G132">
        <v>2410</v>
      </c>
      <c r="H132">
        <v>28.696228999999999</v>
      </c>
      <c r="I132">
        <v>26.354226000000001</v>
      </c>
    </row>
    <row r="133" spans="1:9" x14ac:dyDescent="0.25">
      <c r="A133">
        <v>44</v>
      </c>
      <c r="B133">
        <v>132</v>
      </c>
      <c r="C133">
        <v>1.2</v>
      </c>
      <c r="D133">
        <v>3502.2</v>
      </c>
      <c r="E133">
        <v>2889</v>
      </c>
      <c r="F133">
        <v>3366.4</v>
      </c>
      <c r="G133">
        <v>2920</v>
      </c>
      <c r="H133">
        <v>15.601267999999999</v>
      </c>
      <c r="I133">
        <v>15.242673999999999</v>
      </c>
    </row>
    <row r="134" spans="1:9" x14ac:dyDescent="0.25">
      <c r="A134">
        <v>44</v>
      </c>
      <c r="B134">
        <v>132</v>
      </c>
      <c r="C134">
        <v>1.2</v>
      </c>
      <c r="D134">
        <v>3217.2</v>
      </c>
      <c r="E134">
        <v>2784</v>
      </c>
      <c r="F134">
        <v>3108</v>
      </c>
      <c r="G134">
        <v>2802</v>
      </c>
      <c r="H134">
        <v>11.460254000000001</v>
      </c>
      <c r="I134">
        <v>11.690887999999999</v>
      </c>
    </row>
    <row r="135" spans="1:9" x14ac:dyDescent="0.25">
      <c r="A135">
        <v>44</v>
      </c>
      <c r="B135">
        <v>132</v>
      </c>
      <c r="C135">
        <v>1.2</v>
      </c>
      <c r="D135">
        <v>3242.4</v>
      </c>
      <c r="E135">
        <v>2712</v>
      </c>
      <c r="F135">
        <v>3106.8</v>
      </c>
      <c r="G135">
        <v>2730</v>
      </c>
      <c r="H135">
        <v>13.138979000000001</v>
      </c>
      <c r="I135">
        <v>12.637535</v>
      </c>
    </row>
    <row r="136" spans="1:9" x14ac:dyDescent="0.25">
      <c r="A136">
        <v>45</v>
      </c>
      <c r="B136">
        <v>135</v>
      </c>
      <c r="C136">
        <v>1.2</v>
      </c>
      <c r="D136">
        <v>3127</v>
      </c>
      <c r="E136">
        <v>2551</v>
      </c>
      <c r="F136">
        <v>2993</v>
      </c>
      <c r="G136">
        <v>2597</v>
      </c>
      <c r="H136">
        <v>16.086763000000001</v>
      </c>
      <c r="I136">
        <v>14.610685999999999</v>
      </c>
    </row>
    <row r="137" spans="1:9" x14ac:dyDescent="0.25">
      <c r="A137">
        <v>45</v>
      </c>
      <c r="B137">
        <v>135</v>
      </c>
      <c r="C137">
        <v>1.2</v>
      </c>
      <c r="D137">
        <v>3245.6</v>
      </c>
      <c r="E137">
        <v>2792</v>
      </c>
      <c r="F137">
        <v>3149.8</v>
      </c>
      <c r="G137">
        <v>2809</v>
      </c>
      <c r="H137">
        <v>12.127615</v>
      </c>
      <c r="I137">
        <v>11.574776999999999</v>
      </c>
    </row>
    <row r="138" spans="1:9" x14ac:dyDescent="0.25">
      <c r="A138">
        <v>45</v>
      </c>
      <c r="B138">
        <v>135</v>
      </c>
      <c r="C138">
        <v>1.2</v>
      </c>
      <c r="D138">
        <v>3382.8</v>
      </c>
      <c r="E138">
        <v>2826</v>
      </c>
      <c r="F138">
        <v>3346.2</v>
      </c>
      <c r="G138">
        <v>2841</v>
      </c>
      <c r="H138">
        <v>22.392806</v>
      </c>
      <c r="I138">
        <v>21.842679</v>
      </c>
    </row>
    <row r="139" spans="1:9" x14ac:dyDescent="0.25">
      <c r="A139">
        <v>46</v>
      </c>
      <c r="B139">
        <v>138</v>
      </c>
      <c r="C139">
        <v>1.2</v>
      </c>
      <c r="D139">
        <v>3075.4</v>
      </c>
      <c r="E139">
        <v>2437</v>
      </c>
      <c r="F139">
        <v>2845</v>
      </c>
      <c r="G139">
        <v>2461</v>
      </c>
      <c r="H139">
        <v>15.116953000000001</v>
      </c>
      <c r="I139">
        <v>14.399907000000001</v>
      </c>
    </row>
    <row r="140" spans="1:9" x14ac:dyDescent="0.25">
      <c r="A140">
        <v>46</v>
      </c>
      <c r="B140">
        <v>138</v>
      </c>
      <c r="C140">
        <v>1.2</v>
      </c>
      <c r="D140">
        <v>3206.2</v>
      </c>
      <c r="E140">
        <v>2635</v>
      </c>
      <c r="F140">
        <v>3058</v>
      </c>
      <c r="G140">
        <v>2662</v>
      </c>
      <c r="H140">
        <v>15.824358</v>
      </c>
      <c r="I140">
        <v>15.687913999999999</v>
      </c>
    </row>
    <row r="141" spans="1:9" x14ac:dyDescent="0.25">
      <c r="A141">
        <v>46</v>
      </c>
      <c r="B141">
        <v>138</v>
      </c>
      <c r="C141">
        <v>1.2</v>
      </c>
      <c r="D141">
        <v>3302.2</v>
      </c>
      <c r="E141">
        <v>2683</v>
      </c>
      <c r="F141">
        <v>3231.2</v>
      </c>
      <c r="G141">
        <v>2696</v>
      </c>
      <c r="H141">
        <v>20.116413000000001</v>
      </c>
      <c r="I141">
        <v>18.490672</v>
      </c>
    </row>
    <row r="142" spans="1:9" x14ac:dyDescent="0.25">
      <c r="A142">
        <v>47</v>
      </c>
      <c r="B142">
        <v>141</v>
      </c>
      <c r="C142">
        <v>1.2</v>
      </c>
      <c r="D142">
        <v>3026</v>
      </c>
      <c r="E142">
        <v>2318</v>
      </c>
      <c r="F142">
        <v>2869.2</v>
      </c>
      <c r="G142">
        <v>2358</v>
      </c>
      <c r="H142">
        <v>20.581327999999999</v>
      </c>
      <c r="I142">
        <v>26.242293</v>
      </c>
    </row>
    <row r="143" spans="1:9" x14ac:dyDescent="0.25">
      <c r="A143">
        <v>47</v>
      </c>
      <c r="B143">
        <v>141</v>
      </c>
      <c r="C143">
        <v>1.2</v>
      </c>
      <c r="D143">
        <v>3342.4</v>
      </c>
      <c r="E143">
        <v>2656</v>
      </c>
      <c r="F143">
        <v>3273.8</v>
      </c>
      <c r="G143">
        <v>2675</v>
      </c>
      <c r="H143">
        <v>18.452349000000002</v>
      </c>
      <c r="I143">
        <v>17.452455</v>
      </c>
    </row>
    <row r="144" spans="1:9" x14ac:dyDescent="0.25">
      <c r="A144">
        <v>47</v>
      </c>
      <c r="B144">
        <v>141</v>
      </c>
      <c r="C144">
        <v>1.2</v>
      </c>
      <c r="D144">
        <v>3469.8</v>
      </c>
      <c r="E144">
        <v>2751</v>
      </c>
      <c r="F144">
        <v>3393.8</v>
      </c>
      <c r="G144">
        <v>2771</v>
      </c>
      <c r="H144">
        <v>23.262463</v>
      </c>
      <c r="I144">
        <v>21.908633999999999</v>
      </c>
    </row>
    <row r="145" spans="1:9" x14ac:dyDescent="0.25">
      <c r="A145">
        <v>48</v>
      </c>
      <c r="B145">
        <v>144</v>
      </c>
      <c r="C145">
        <v>1.2</v>
      </c>
      <c r="D145">
        <v>3976.8</v>
      </c>
      <c r="E145">
        <v>3024</v>
      </c>
      <c r="F145">
        <v>3836</v>
      </c>
      <c r="G145">
        <v>3074</v>
      </c>
      <c r="H145">
        <v>57.019818000000001</v>
      </c>
      <c r="I145">
        <v>44.151082000000002</v>
      </c>
    </row>
    <row r="146" spans="1:9" x14ac:dyDescent="0.25">
      <c r="A146">
        <v>48</v>
      </c>
      <c r="B146">
        <v>144</v>
      </c>
      <c r="C146">
        <v>1.2</v>
      </c>
      <c r="D146">
        <v>4063</v>
      </c>
      <c r="E146">
        <v>3205</v>
      </c>
      <c r="F146">
        <v>3958.4</v>
      </c>
      <c r="G146">
        <v>3224</v>
      </c>
      <c r="H146">
        <v>25.923632999999999</v>
      </c>
      <c r="I146">
        <v>23.598448999999999</v>
      </c>
    </row>
    <row r="147" spans="1:9" x14ac:dyDescent="0.25">
      <c r="A147">
        <v>48</v>
      </c>
      <c r="B147">
        <v>144</v>
      </c>
      <c r="C147">
        <v>1.2</v>
      </c>
      <c r="D147">
        <v>3714</v>
      </c>
      <c r="E147">
        <v>2988</v>
      </c>
      <c r="F147">
        <v>3575.2</v>
      </c>
      <c r="G147">
        <v>3034</v>
      </c>
      <c r="H147">
        <v>42.753973999999999</v>
      </c>
      <c r="I147">
        <v>38.019053</v>
      </c>
    </row>
    <row r="148" spans="1:9" x14ac:dyDescent="0.25">
      <c r="A148">
        <v>49</v>
      </c>
      <c r="B148">
        <v>147</v>
      </c>
      <c r="C148">
        <v>1.2</v>
      </c>
      <c r="D148">
        <v>3336.2</v>
      </c>
      <c r="E148">
        <v>2669</v>
      </c>
      <c r="F148">
        <v>3205.4</v>
      </c>
      <c r="G148">
        <v>2699</v>
      </c>
      <c r="H148">
        <v>15.510528000000001</v>
      </c>
      <c r="I148">
        <v>16.115842000000001</v>
      </c>
    </row>
    <row r="149" spans="1:9" x14ac:dyDescent="0.25">
      <c r="A149">
        <v>49</v>
      </c>
      <c r="B149">
        <v>147</v>
      </c>
      <c r="C149">
        <v>1.2</v>
      </c>
      <c r="D149">
        <v>3339.4</v>
      </c>
      <c r="E149">
        <v>2659</v>
      </c>
      <c r="F149">
        <v>3272</v>
      </c>
      <c r="G149">
        <v>2672</v>
      </c>
      <c r="H149">
        <v>18.854122</v>
      </c>
      <c r="I149">
        <v>18.353534</v>
      </c>
    </row>
    <row r="150" spans="1:9" x14ac:dyDescent="0.25">
      <c r="A150">
        <v>49</v>
      </c>
      <c r="B150">
        <v>147</v>
      </c>
      <c r="C150">
        <v>1.2</v>
      </c>
      <c r="D150">
        <v>3203.4</v>
      </c>
      <c r="E150">
        <v>2619</v>
      </c>
      <c r="F150">
        <v>3067.8</v>
      </c>
      <c r="G150">
        <v>2643</v>
      </c>
      <c r="H150">
        <v>19.509906000000001</v>
      </c>
      <c r="I150">
        <v>19.446228000000001</v>
      </c>
    </row>
    <row r="151" spans="1:9" x14ac:dyDescent="0.25">
      <c r="A151">
        <v>50</v>
      </c>
      <c r="B151">
        <v>150</v>
      </c>
      <c r="C151">
        <v>1.2</v>
      </c>
      <c r="D151">
        <v>3286.8</v>
      </c>
      <c r="E151">
        <v>2778</v>
      </c>
      <c r="F151">
        <v>3198.4</v>
      </c>
      <c r="G151">
        <v>2782</v>
      </c>
      <c r="H151">
        <v>21.691165000000002</v>
      </c>
      <c r="I151">
        <v>21.931933999999998</v>
      </c>
    </row>
    <row r="152" spans="1:9" x14ac:dyDescent="0.25">
      <c r="A152">
        <v>50</v>
      </c>
      <c r="B152">
        <v>150</v>
      </c>
      <c r="C152">
        <v>1.2</v>
      </c>
      <c r="D152">
        <v>3908</v>
      </c>
      <c r="E152">
        <v>3206</v>
      </c>
      <c r="F152">
        <v>3812.2</v>
      </c>
      <c r="G152">
        <v>3217</v>
      </c>
      <c r="H152">
        <v>34.438178999999998</v>
      </c>
      <c r="I152">
        <v>33.879755000000003</v>
      </c>
    </row>
    <row r="153" spans="1:9" x14ac:dyDescent="0.25">
      <c r="A153">
        <v>50</v>
      </c>
      <c r="B153">
        <v>150</v>
      </c>
      <c r="C153">
        <v>1.2</v>
      </c>
      <c r="D153">
        <v>3499</v>
      </c>
      <c r="E153">
        <v>2689</v>
      </c>
      <c r="F153">
        <v>3371.2</v>
      </c>
      <c r="G153">
        <v>2740</v>
      </c>
      <c r="H153">
        <v>40.280261000000003</v>
      </c>
      <c r="I153">
        <v>26.935848</v>
      </c>
    </row>
    <row r="154" spans="1:9" x14ac:dyDescent="0.25">
      <c r="A154">
        <v>51</v>
      </c>
      <c r="B154">
        <v>153</v>
      </c>
      <c r="C154">
        <v>1.2</v>
      </c>
      <c r="D154">
        <v>4279</v>
      </c>
      <c r="E154">
        <v>3595</v>
      </c>
      <c r="F154">
        <v>4233.2</v>
      </c>
      <c r="G154">
        <v>3602</v>
      </c>
      <c r="H154">
        <v>28.874386999999999</v>
      </c>
      <c r="I154">
        <v>31.750149</v>
      </c>
    </row>
    <row r="155" spans="1:9" x14ac:dyDescent="0.25">
      <c r="A155">
        <v>51</v>
      </c>
      <c r="B155">
        <v>153</v>
      </c>
      <c r="C155">
        <v>1.2</v>
      </c>
      <c r="D155">
        <v>3485.8</v>
      </c>
      <c r="E155">
        <v>2647</v>
      </c>
      <c r="F155">
        <v>3305</v>
      </c>
      <c r="G155">
        <v>2675</v>
      </c>
      <c r="H155">
        <v>93.996707000000001</v>
      </c>
      <c r="I155">
        <v>49.495300999999998</v>
      </c>
    </row>
    <row r="156" spans="1:9" x14ac:dyDescent="0.25">
      <c r="A156">
        <v>51</v>
      </c>
      <c r="B156">
        <v>153</v>
      </c>
      <c r="C156">
        <v>1.2</v>
      </c>
      <c r="D156">
        <v>4184.2</v>
      </c>
      <c r="E156">
        <v>3199</v>
      </c>
      <c r="F156">
        <v>3995.6</v>
      </c>
      <c r="G156">
        <v>3212</v>
      </c>
      <c r="H156">
        <v>41.510240000000003</v>
      </c>
      <c r="I156">
        <v>59.290081000000001</v>
      </c>
    </row>
    <row r="157" spans="1:9" x14ac:dyDescent="0.25">
      <c r="A157">
        <v>52</v>
      </c>
      <c r="B157">
        <v>156</v>
      </c>
      <c r="C157">
        <v>1.2</v>
      </c>
      <c r="D157">
        <v>3495.6</v>
      </c>
      <c r="E157">
        <v>2904</v>
      </c>
      <c r="F157">
        <v>3269.6</v>
      </c>
      <c r="G157">
        <v>2930</v>
      </c>
      <c r="H157">
        <v>20.178322000000001</v>
      </c>
      <c r="I157">
        <v>19.952935</v>
      </c>
    </row>
    <row r="158" spans="1:9" x14ac:dyDescent="0.25">
      <c r="A158">
        <v>52</v>
      </c>
      <c r="B158">
        <v>156</v>
      </c>
      <c r="C158">
        <v>1.2</v>
      </c>
      <c r="D158">
        <v>4156.8</v>
      </c>
      <c r="E158">
        <v>3432</v>
      </c>
      <c r="F158">
        <v>4042.2</v>
      </c>
      <c r="G158">
        <v>3453</v>
      </c>
      <c r="H158">
        <v>47.318649000000001</v>
      </c>
      <c r="I158">
        <v>40.144987999999998</v>
      </c>
    </row>
    <row r="159" spans="1:9" x14ac:dyDescent="0.25">
      <c r="A159">
        <v>52</v>
      </c>
      <c r="B159">
        <v>156</v>
      </c>
      <c r="C159">
        <v>1.2</v>
      </c>
      <c r="D159">
        <v>3829.6</v>
      </c>
      <c r="E159">
        <v>3040</v>
      </c>
      <c r="F159">
        <v>3675</v>
      </c>
      <c r="G159">
        <v>3075</v>
      </c>
      <c r="H159">
        <v>24.258989</v>
      </c>
      <c r="I159">
        <v>21.798912999999999</v>
      </c>
    </row>
    <row r="160" spans="1:9" x14ac:dyDescent="0.25">
      <c r="A160">
        <v>53</v>
      </c>
      <c r="B160">
        <v>159</v>
      </c>
      <c r="C160">
        <v>1.2</v>
      </c>
      <c r="D160">
        <v>3777.2</v>
      </c>
      <c r="E160">
        <v>3134</v>
      </c>
      <c r="F160">
        <v>3658.8</v>
      </c>
      <c r="G160">
        <v>3150</v>
      </c>
      <c r="H160">
        <v>20.691268000000001</v>
      </c>
      <c r="I160">
        <v>19.142575999999998</v>
      </c>
    </row>
    <row r="161" spans="1:9" x14ac:dyDescent="0.25">
      <c r="A161">
        <v>53</v>
      </c>
      <c r="B161">
        <v>159</v>
      </c>
      <c r="C161">
        <v>1.2</v>
      </c>
      <c r="D161">
        <v>4101</v>
      </c>
      <c r="E161">
        <v>3063</v>
      </c>
      <c r="F161">
        <v>4031.2</v>
      </c>
      <c r="G161">
        <v>3154</v>
      </c>
      <c r="H161">
        <v>199.204598</v>
      </c>
      <c r="I161">
        <v>221.206895</v>
      </c>
    </row>
    <row r="162" spans="1:9" x14ac:dyDescent="0.25">
      <c r="A162">
        <v>53</v>
      </c>
      <c r="B162">
        <v>159</v>
      </c>
      <c r="C162">
        <v>1.2</v>
      </c>
      <c r="D162">
        <v>3285.4</v>
      </c>
      <c r="E162">
        <v>2791</v>
      </c>
      <c r="F162">
        <v>3257.6</v>
      </c>
      <c r="G162">
        <v>2804</v>
      </c>
      <c r="H162">
        <v>16.484165999999998</v>
      </c>
      <c r="I162">
        <v>16.247077000000001</v>
      </c>
    </row>
    <row r="163" spans="1:9" x14ac:dyDescent="0.25">
      <c r="A163">
        <v>54</v>
      </c>
      <c r="B163">
        <v>162</v>
      </c>
      <c r="C163">
        <v>1.2</v>
      </c>
      <c r="D163">
        <v>3401.4</v>
      </c>
      <c r="E163">
        <v>2769</v>
      </c>
      <c r="F163">
        <v>3242.4</v>
      </c>
      <c r="G163">
        <v>2802</v>
      </c>
      <c r="H163">
        <v>23.940200000000001</v>
      </c>
      <c r="I163">
        <v>21.359756000000001</v>
      </c>
    </row>
    <row r="164" spans="1:9" x14ac:dyDescent="0.25">
      <c r="A164">
        <v>54</v>
      </c>
      <c r="B164">
        <v>162</v>
      </c>
      <c r="C164">
        <v>1.2</v>
      </c>
      <c r="D164">
        <v>3853.4</v>
      </c>
      <c r="E164">
        <v>3089</v>
      </c>
      <c r="F164">
        <v>3737</v>
      </c>
      <c r="G164">
        <v>3113</v>
      </c>
      <c r="H164">
        <v>31.496911000000001</v>
      </c>
      <c r="I164">
        <v>28.143733000000001</v>
      </c>
    </row>
    <row r="165" spans="1:9" x14ac:dyDescent="0.25">
      <c r="A165">
        <v>54</v>
      </c>
      <c r="B165">
        <v>162</v>
      </c>
      <c r="C165">
        <v>1.2</v>
      </c>
      <c r="D165">
        <v>3479.4</v>
      </c>
      <c r="E165">
        <v>2817</v>
      </c>
      <c r="F165">
        <v>3328.6</v>
      </c>
      <c r="G165">
        <v>2839</v>
      </c>
      <c r="H165">
        <v>23.869247999999999</v>
      </c>
      <c r="I165">
        <v>22.013434</v>
      </c>
    </row>
    <row r="166" spans="1:9" x14ac:dyDescent="0.25">
      <c r="A166">
        <v>55</v>
      </c>
      <c r="B166">
        <v>165</v>
      </c>
      <c r="C166">
        <v>1.2</v>
      </c>
      <c r="D166">
        <v>4526.3999999999996</v>
      </c>
      <c r="E166">
        <v>3660</v>
      </c>
      <c r="F166">
        <v>4417.2</v>
      </c>
      <c r="G166">
        <v>3720</v>
      </c>
      <c r="H166">
        <v>277.85750200000001</v>
      </c>
      <c r="I166">
        <v>240.156589</v>
      </c>
    </row>
    <row r="167" spans="1:9" x14ac:dyDescent="0.25">
      <c r="A167">
        <v>55</v>
      </c>
      <c r="B167">
        <v>165</v>
      </c>
      <c r="C167">
        <v>1.2</v>
      </c>
      <c r="D167">
        <v>4288.2</v>
      </c>
      <c r="E167">
        <v>3411</v>
      </c>
      <c r="F167">
        <v>4109</v>
      </c>
      <c r="G167">
        <v>3449</v>
      </c>
      <c r="H167">
        <v>26.400576999999998</v>
      </c>
      <c r="I167">
        <v>25.869008999999998</v>
      </c>
    </row>
    <row r="168" spans="1:9" x14ac:dyDescent="0.25">
      <c r="A168">
        <v>55</v>
      </c>
      <c r="B168">
        <v>165</v>
      </c>
      <c r="C168">
        <v>1.2</v>
      </c>
      <c r="D168">
        <v>4286</v>
      </c>
      <c r="E168">
        <v>3392</v>
      </c>
      <c r="F168">
        <v>4251.8</v>
      </c>
      <c r="G168">
        <v>3449</v>
      </c>
      <c r="H168">
        <v>155.81034199999999</v>
      </c>
      <c r="I168">
        <v>126.89285099999999</v>
      </c>
    </row>
    <row r="169" spans="1:9" x14ac:dyDescent="0.25">
      <c r="A169">
        <v>56</v>
      </c>
      <c r="B169">
        <v>168</v>
      </c>
      <c r="C169">
        <v>1.2</v>
      </c>
      <c r="D169">
        <v>3958</v>
      </c>
      <c r="E169">
        <v>3166</v>
      </c>
      <c r="F169">
        <v>3865.4</v>
      </c>
      <c r="G169">
        <v>3203</v>
      </c>
      <c r="H169">
        <v>35.871482</v>
      </c>
      <c r="I169">
        <v>31.742315999999999</v>
      </c>
    </row>
    <row r="170" spans="1:9" x14ac:dyDescent="0.25">
      <c r="A170">
        <v>56</v>
      </c>
      <c r="B170">
        <v>168</v>
      </c>
      <c r="C170">
        <v>1.2</v>
      </c>
      <c r="D170">
        <v>3982.6</v>
      </c>
      <c r="E170">
        <v>3193</v>
      </c>
      <c r="F170">
        <v>3800.2</v>
      </c>
      <c r="G170">
        <v>3217</v>
      </c>
      <c r="H170">
        <v>122.280961</v>
      </c>
      <c r="I170">
        <v>117.27275299999999</v>
      </c>
    </row>
    <row r="171" spans="1:9" x14ac:dyDescent="0.25">
      <c r="A171">
        <v>56</v>
      </c>
      <c r="B171">
        <v>168</v>
      </c>
      <c r="C171">
        <v>1.2</v>
      </c>
      <c r="D171">
        <v>3851</v>
      </c>
      <c r="E171">
        <v>3101</v>
      </c>
      <c r="F171">
        <v>3737.6</v>
      </c>
      <c r="G171">
        <v>3134</v>
      </c>
      <c r="H171">
        <v>26.091708000000001</v>
      </c>
      <c r="I171">
        <v>25.371691999999999</v>
      </c>
    </row>
    <row r="172" spans="1:9" x14ac:dyDescent="0.25">
      <c r="A172">
        <v>57</v>
      </c>
      <c r="B172">
        <v>171</v>
      </c>
      <c r="C172">
        <v>1.2</v>
      </c>
      <c r="D172">
        <v>4480.6000000000004</v>
      </c>
      <c r="E172">
        <v>3649</v>
      </c>
      <c r="F172">
        <v>4383.6000000000004</v>
      </c>
      <c r="G172">
        <v>3690</v>
      </c>
      <c r="H172">
        <v>490.72167400000001</v>
      </c>
      <c r="I172">
        <v>146.31173899999999</v>
      </c>
    </row>
    <row r="173" spans="1:9" x14ac:dyDescent="0.25">
      <c r="A173">
        <v>57</v>
      </c>
      <c r="B173">
        <v>171</v>
      </c>
      <c r="C173">
        <v>1.2</v>
      </c>
      <c r="D173">
        <v>3965.4</v>
      </c>
      <c r="E173">
        <v>3165</v>
      </c>
      <c r="F173">
        <v>3821</v>
      </c>
      <c r="G173">
        <v>3197</v>
      </c>
      <c r="H173">
        <v>35.588174000000002</v>
      </c>
      <c r="I173">
        <v>31.612485</v>
      </c>
    </row>
    <row r="174" spans="1:9" x14ac:dyDescent="0.25">
      <c r="A174">
        <v>57</v>
      </c>
      <c r="B174">
        <v>171</v>
      </c>
      <c r="C174">
        <v>1.2</v>
      </c>
      <c r="D174">
        <v>4299.3999999999996</v>
      </c>
      <c r="E174">
        <v>3211</v>
      </c>
      <c r="F174">
        <v>4154</v>
      </c>
      <c r="G174">
        <v>3308</v>
      </c>
      <c r="H174">
        <v>61.842717</v>
      </c>
      <c r="I174">
        <v>46.327440000000003</v>
      </c>
    </row>
    <row r="175" spans="1:9" x14ac:dyDescent="0.25">
      <c r="A175">
        <v>58</v>
      </c>
      <c r="B175">
        <v>174</v>
      </c>
      <c r="C175">
        <v>1.2</v>
      </c>
      <c r="D175">
        <v>4171.2</v>
      </c>
      <c r="E175">
        <v>3516</v>
      </c>
      <c r="F175">
        <v>4110.8</v>
      </c>
      <c r="G175">
        <v>3530</v>
      </c>
      <c r="H175">
        <v>62.954441000000003</v>
      </c>
      <c r="I175">
        <v>42.188699</v>
      </c>
    </row>
    <row r="176" spans="1:9" x14ac:dyDescent="0.25">
      <c r="A176">
        <v>58</v>
      </c>
      <c r="B176">
        <v>174</v>
      </c>
      <c r="C176">
        <v>1.2</v>
      </c>
      <c r="D176">
        <v>4204.2</v>
      </c>
      <c r="E176">
        <v>3435</v>
      </c>
      <c r="F176">
        <v>4127.2</v>
      </c>
      <c r="G176">
        <v>3454</v>
      </c>
      <c r="H176">
        <v>63.593736</v>
      </c>
      <c r="I176">
        <v>70.641846999999999</v>
      </c>
    </row>
    <row r="177" spans="1:9" x14ac:dyDescent="0.25">
      <c r="A177">
        <v>58</v>
      </c>
      <c r="B177">
        <v>174</v>
      </c>
      <c r="C177">
        <v>1.2</v>
      </c>
      <c r="D177">
        <v>4291</v>
      </c>
      <c r="E177">
        <v>3469</v>
      </c>
      <c r="F177">
        <v>4129.2</v>
      </c>
      <c r="G177">
        <v>3498</v>
      </c>
      <c r="H177">
        <v>29.129024000000001</v>
      </c>
      <c r="I177">
        <v>26.616461000000001</v>
      </c>
    </row>
    <row r="178" spans="1:9" x14ac:dyDescent="0.25">
      <c r="A178">
        <v>59</v>
      </c>
      <c r="B178">
        <v>177</v>
      </c>
      <c r="C178">
        <v>1.2</v>
      </c>
      <c r="D178">
        <v>4286.3999999999996</v>
      </c>
      <c r="E178">
        <v>3414</v>
      </c>
      <c r="F178">
        <v>4173.6000000000004</v>
      </c>
      <c r="G178">
        <v>3438</v>
      </c>
      <c r="H178">
        <v>113.795858</v>
      </c>
      <c r="I178">
        <v>71.316050000000004</v>
      </c>
    </row>
    <row r="179" spans="1:9" x14ac:dyDescent="0.25">
      <c r="A179">
        <v>59</v>
      </c>
      <c r="B179">
        <v>177</v>
      </c>
      <c r="C179">
        <v>1.2</v>
      </c>
      <c r="D179">
        <v>5104.2</v>
      </c>
      <c r="E179">
        <v>4047</v>
      </c>
      <c r="F179">
        <v>4945.8</v>
      </c>
      <c r="G179">
        <v>4089</v>
      </c>
      <c r="H179">
        <v>90.413673000000003</v>
      </c>
      <c r="I179">
        <v>70.058138999999997</v>
      </c>
    </row>
    <row r="180" spans="1:9" x14ac:dyDescent="0.25">
      <c r="A180">
        <v>59</v>
      </c>
      <c r="B180">
        <v>177</v>
      </c>
      <c r="C180">
        <v>1.2</v>
      </c>
      <c r="D180">
        <v>4269.3999999999996</v>
      </c>
      <c r="E180">
        <v>3469</v>
      </c>
      <c r="F180">
        <v>4116.2</v>
      </c>
      <c r="G180">
        <v>3491</v>
      </c>
      <c r="H180">
        <v>27.381131</v>
      </c>
      <c r="I180">
        <v>21.256941999999999</v>
      </c>
    </row>
    <row r="181" spans="1:9" x14ac:dyDescent="0.25">
      <c r="A181">
        <v>60</v>
      </c>
      <c r="B181">
        <v>180</v>
      </c>
      <c r="C181">
        <v>1.2</v>
      </c>
      <c r="D181">
        <v>4364.6000000000004</v>
      </c>
      <c r="E181">
        <v>3611</v>
      </c>
      <c r="F181">
        <v>4212</v>
      </c>
      <c r="G181">
        <v>3630</v>
      </c>
      <c r="H181">
        <v>36.252481000000003</v>
      </c>
      <c r="I181">
        <v>31.886049</v>
      </c>
    </row>
    <row r="182" spans="1:9" x14ac:dyDescent="0.25">
      <c r="A182">
        <v>60</v>
      </c>
      <c r="B182">
        <v>180</v>
      </c>
      <c r="C182">
        <v>1.2</v>
      </c>
      <c r="D182">
        <v>4882</v>
      </c>
      <c r="E182">
        <v>3826</v>
      </c>
      <c r="F182">
        <v>4730.3999999999996</v>
      </c>
      <c r="G182">
        <v>3912</v>
      </c>
      <c r="H182">
        <v>59.094101000000002</v>
      </c>
      <c r="I182">
        <v>57.028478999999997</v>
      </c>
    </row>
    <row r="183" spans="1:9" x14ac:dyDescent="0.25">
      <c r="A183">
        <v>60</v>
      </c>
      <c r="B183">
        <v>180</v>
      </c>
      <c r="C183">
        <v>1.2</v>
      </c>
      <c r="D183">
        <v>4872.8</v>
      </c>
      <c r="E183">
        <v>3938</v>
      </c>
      <c r="F183">
        <v>4757.2</v>
      </c>
      <c r="G183">
        <v>3964</v>
      </c>
      <c r="H183">
        <v>55.000635000000003</v>
      </c>
      <c r="I183">
        <v>46.739894999999997</v>
      </c>
    </row>
    <row r="184" spans="1:9" x14ac:dyDescent="0.25">
      <c r="A184">
        <v>61</v>
      </c>
      <c r="B184">
        <v>183</v>
      </c>
      <c r="C184">
        <v>1.2</v>
      </c>
      <c r="D184">
        <v>4422.6000000000004</v>
      </c>
      <c r="E184">
        <v>3423</v>
      </c>
      <c r="F184">
        <v>4299</v>
      </c>
      <c r="G184">
        <v>3441</v>
      </c>
      <c r="H184">
        <v>36.932836999999999</v>
      </c>
      <c r="I184">
        <v>33.944723000000003</v>
      </c>
    </row>
    <row r="185" spans="1:9" x14ac:dyDescent="0.25">
      <c r="A185">
        <v>61</v>
      </c>
      <c r="B185">
        <v>183</v>
      </c>
      <c r="C185">
        <v>1.2</v>
      </c>
      <c r="D185">
        <v>4578.6000000000004</v>
      </c>
      <c r="E185">
        <v>3741</v>
      </c>
      <c r="F185">
        <v>4468.2</v>
      </c>
      <c r="G185">
        <v>3759</v>
      </c>
      <c r="H185">
        <v>56.051986999999997</v>
      </c>
      <c r="I185">
        <v>49.274360000000001</v>
      </c>
    </row>
    <row r="186" spans="1:9" x14ac:dyDescent="0.25">
      <c r="A186">
        <v>61</v>
      </c>
      <c r="B186">
        <v>183</v>
      </c>
      <c r="C186">
        <v>1.2</v>
      </c>
      <c r="D186">
        <v>4603.8</v>
      </c>
      <c r="E186">
        <v>3765</v>
      </c>
      <c r="F186">
        <v>4507.6000000000004</v>
      </c>
      <c r="G186">
        <v>3772</v>
      </c>
      <c r="H186">
        <v>77.528397999999996</v>
      </c>
      <c r="I186">
        <v>89.153879000000003</v>
      </c>
    </row>
    <row r="187" spans="1:9" x14ac:dyDescent="0.25">
      <c r="A187">
        <v>62</v>
      </c>
      <c r="B187">
        <v>186</v>
      </c>
      <c r="C187">
        <v>1.2</v>
      </c>
      <c r="D187">
        <v>4650</v>
      </c>
      <c r="E187">
        <v>3558</v>
      </c>
      <c r="F187">
        <v>4473.6000000000004</v>
      </c>
      <c r="G187">
        <v>3582</v>
      </c>
      <c r="H187">
        <v>48.865146000000003</v>
      </c>
      <c r="I187">
        <v>38.366033999999999</v>
      </c>
    </row>
    <row r="188" spans="1:9" x14ac:dyDescent="0.25">
      <c r="A188">
        <v>62</v>
      </c>
      <c r="B188">
        <v>186</v>
      </c>
      <c r="C188">
        <v>1.2</v>
      </c>
      <c r="D188">
        <v>4249.2</v>
      </c>
      <c r="E188">
        <v>3432</v>
      </c>
      <c r="F188">
        <v>4151.3999999999996</v>
      </c>
      <c r="G188">
        <v>3489</v>
      </c>
      <c r="H188">
        <v>91.905365000000003</v>
      </c>
      <c r="I188">
        <v>53.715269999999997</v>
      </c>
    </row>
    <row r="189" spans="1:9" x14ac:dyDescent="0.25">
      <c r="A189">
        <v>62</v>
      </c>
      <c r="B189">
        <v>186</v>
      </c>
      <c r="C189">
        <v>1.2</v>
      </c>
      <c r="D189">
        <v>5358.2</v>
      </c>
      <c r="E189">
        <v>4205</v>
      </c>
      <c r="F189">
        <v>5200.3999999999996</v>
      </c>
      <c r="G189">
        <v>4256</v>
      </c>
      <c r="H189">
        <v>367.47731099999999</v>
      </c>
      <c r="I189">
        <v>297.86917</v>
      </c>
    </row>
    <row r="190" spans="1:9" x14ac:dyDescent="0.25">
      <c r="A190">
        <v>63</v>
      </c>
      <c r="B190">
        <v>189</v>
      </c>
      <c r="C190">
        <v>1.2</v>
      </c>
      <c r="D190">
        <v>4790.3999999999996</v>
      </c>
      <c r="E190">
        <v>3798</v>
      </c>
      <c r="F190">
        <v>4647.2</v>
      </c>
      <c r="G190">
        <v>3818</v>
      </c>
      <c r="H190">
        <v>137.58756299999999</v>
      </c>
      <c r="I190">
        <v>70.443910000000002</v>
      </c>
    </row>
    <row r="191" spans="1:9" x14ac:dyDescent="0.25">
      <c r="A191">
        <v>63</v>
      </c>
      <c r="B191">
        <v>189</v>
      </c>
      <c r="C191">
        <v>1.2</v>
      </c>
      <c r="D191">
        <v>4716.2</v>
      </c>
      <c r="E191">
        <v>3617</v>
      </c>
      <c r="F191">
        <v>4526.8</v>
      </c>
      <c r="G191">
        <v>3664</v>
      </c>
      <c r="H191">
        <v>46.897713000000003</v>
      </c>
      <c r="I191">
        <v>39.029006000000003</v>
      </c>
    </row>
    <row r="192" spans="1:9" x14ac:dyDescent="0.25">
      <c r="A192">
        <v>63</v>
      </c>
      <c r="B192">
        <v>189</v>
      </c>
      <c r="C192">
        <v>1.2</v>
      </c>
      <c r="D192">
        <v>4753.8</v>
      </c>
      <c r="E192">
        <v>3837</v>
      </c>
      <c r="F192">
        <v>4558.2</v>
      </c>
      <c r="G192">
        <v>3855</v>
      </c>
      <c r="H192">
        <v>39.151744999999998</v>
      </c>
      <c r="I192">
        <v>35.955499000000003</v>
      </c>
    </row>
    <row r="193" spans="1:9" x14ac:dyDescent="0.25">
      <c r="A193">
        <v>64</v>
      </c>
      <c r="B193">
        <v>192</v>
      </c>
      <c r="C193">
        <v>1.2</v>
      </c>
      <c r="D193">
        <v>4986.3999999999996</v>
      </c>
      <c r="E193">
        <v>4060</v>
      </c>
      <c r="F193">
        <v>4879.3999999999996</v>
      </c>
      <c r="G193">
        <v>4139</v>
      </c>
      <c r="H193">
        <v>266.00824999999998</v>
      </c>
      <c r="I193">
        <v>259.57558799999998</v>
      </c>
    </row>
    <row r="194" spans="1:9" x14ac:dyDescent="0.25">
      <c r="A194">
        <v>64</v>
      </c>
      <c r="B194">
        <v>192</v>
      </c>
      <c r="C194">
        <v>1.2</v>
      </c>
      <c r="D194">
        <v>4793.6000000000004</v>
      </c>
      <c r="E194">
        <v>3680</v>
      </c>
      <c r="F194">
        <v>4624.6000000000004</v>
      </c>
      <c r="G194">
        <v>3727</v>
      </c>
      <c r="H194">
        <v>38.639907000000001</v>
      </c>
      <c r="I194">
        <v>32.759444999999999</v>
      </c>
    </row>
    <row r="195" spans="1:9" x14ac:dyDescent="0.25">
      <c r="A195">
        <v>64</v>
      </c>
      <c r="B195">
        <v>192</v>
      </c>
      <c r="C195">
        <v>1.2</v>
      </c>
      <c r="D195">
        <v>5105.6000000000004</v>
      </c>
      <c r="E195">
        <v>4106</v>
      </c>
      <c r="F195">
        <v>5013.2</v>
      </c>
      <c r="G195">
        <v>4124</v>
      </c>
      <c r="H195">
        <v>51.563336</v>
      </c>
      <c r="I195">
        <v>45.519350000000003</v>
      </c>
    </row>
    <row r="196" spans="1:9" x14ac:dyDescent="0.25">
      <c r="A196">
        <v>65</v>
      </c>
      <c r="B196">
        <v>195</v>
      </c>
      <c r="C196">
        <v>1.2</v>
      </c>
      <c r="D196">
        <v>4447.3999999999996</v>
      </c>
      <c r="E196">
        <v>3533</v>
      </c>
      <c r="F196">
        <v>4339.3999999999996</v>
      </c>
      <c r="G196">
        <v>3551</v>
      </c>
      <c r="H196">
        <v>39.975935999999997</v>
      </c>
      <c r="I196">
        <v>37.229568</v>
      </c>
    </row>
    <row r="197" spans="1:9" x14ac:dyDescent="0.25">
      <c r="A197">
        <v>65</v>
      </c>
      <c r="B197">
        <v>195</v>
      </c>
      <c r="C197">
        <v>1.2</v>
      </c>
      <c r="D197">
        <v>5077</v>
      </c>
      <c r="E197">
        <v>3967</v>
      </c>
      <c r="F197">
        <v>4904.6000000000004</v>
      </c>
      <c r="G197">
        <v>3989</v>
      </c>
      <c r="H197">
        <v>38.407699999999998</v>
      </c>
      <c r="I197">
        <v>34.374222000000003</v>
      </c>
    </row>
    <row r="198" spans="1:9" x14ac:dyDescent="0.25">
      <c r="A198">
        <v>65</v>
      </c>
      <c r="B198">
        <v>195</v>
      </c>
      <c r="C198">
        <v>1.2</v>
      </c>
      <c r="D198">
        <v>4906</v>
      </c>
      <c r="E198">
        <v>3856</v>
      </c>
      <c r="F198">
        <v>4651.6000000000004</v>
      </c>
      <c r="G198">
        <v>3916</v>
      </c>
      <c r="H198">
        <v>59.718957000000003</v>
      </c>
      <c r="I198">
        <v>54.620952000000003</v>
      </c>
    </row>
    <row r="199" spans="1:9" x14ac:dyDescent="0.25">
      <c r="A199">
        <v>66</v>
      </c>
      <c r="B199">
        <v>198</v>
      </c>
      <c r="C199">
        <v>1.2</v>
      </c>
      <c r="D199">
        <v>5141.8</v>
      </c>
      <c r="E199">
        <v>4033</v>
      </c>
      <c r="F199">
        <v>5002.3999999999996</v>
      </c>
      <c r="G199">
        <v>4058</v>
      </c>
      <c r="H199">
        <v>27.811208000000001</v>
      </c>
      <c r="I199">
        <v>27.159075000000001</v>
      </c>
    </row>
    <row r="200" spans="1:9" x14ac:dyDescent="0.25">
      <c r="A200">
        <v>66</v>
      </c>
      <c r="B200">
        <v>198</v>
      </c>
      <c r="C200">
        <v>1.2</v>
      </c>
      <c r="D200">
        <v>4764.8</v>
      </c>
      <c r="E200">
        <v>3932</v>
      </c>
      <c r="F200">
        <v>4610</v>
      </c>
      <c r="G200">
        <v>3986</v>
      </c>
      <c r="H200">
        <v>35.703141000000002</v>
      </c>
      <c r="I200">
        <v>33.759036999999999</v>
      </c>
    </row>
    <row r="201" spans="1:9" x14ac:dyDescent="0.25">
      <c r="A201">
        <v>66</v>
      </c>
      <c r="B201">
        <v>198</v>
      </c>
      <c r="C201">
        <v>1.2</v>
      </c>
      <c r="D201">
        <v>5165.6000000000004</v>
      </c>
      <c r="E201">
        <v>4256</v>
      </c>
      <c r="F201">
        <v>5087.6000000000004</v>
      </c>
      <c r="G201">
        <v>4298</v>
      </c>
      <c r="H201">
        <v>110.444806</v>
      </c>
      <c r="I201">
        <v>98.102519999999998</v>
      </c>
    </row>
    <row r="202" spans="1:9" x14ac:dyDescent="0.25">
      <c r="A202">
        <v>67</v>
      </c>
      <c r="B202">
        <v>201</v>
      </c>
      <c r="C202">
        <v>1.2</v>
      </c>
      <c r="D202">
        <v>4556</v>
      </c>
      <c r="E202">
        <v>3578</v>
      </c>
      <c r="F202">
        <v>4431.8</v>
      </c>
      <c r="G202">
        <v>3623</v>
      </c>
      <c r="H202">
        <v>63.296433</v>
      </c>
      <c r="I202">
        <v>51.967967999999999</v>
      </c>
    </row>
    <row r="203" spans="1:9" x14ac:dyDescent="0.25">
      <c r="A203">
        <v>67</v>
      </c>
      <c r="B203">
        <v>201</v>
      </c>
      <c r="C203">
        <v>1.2</v>
      </c>
      <c r="D203">
        <v>5430.8</v>
      </c>
      <c r="E203">
        <v>4214</v>
      </c>
      <c r="F203">
        <v>5134.6000000000004</v>
      </c>
      <c r="G203">
        <v>4285</v>
      </c>
      <c r="H203">
        <v>70.654694000000006</v>
      </c>
      <c r="I203">
        <v>69.863415000000003</v>
      </c>
    </row>
    <row r="204" spans="1:9" x14ac:dyDescent="0.25">
      <c r="A204">
        <v>67</v>
      </c>
      <c r="B204">
        <v>201</v>
      </c>
      <c r="C204">
        <v>1.2</v>
      </c>
      <c r="D204">
        <v>5558.4</v>
      </c>
      <c r="E204">
        <v>4302</v>
      </c>
      <c r="F204">
        <v>5377.8</v>
      </c>
      <c r="G204">
        <v>4365</v>
      </c>
      <c r="H204">
        <v>78.141768999999996</v>
      </c>
      <c r="I204">
        <v>62.356335000000001</v>
      </c>
    </row>
    <row r="205" spans="1:9" x14ac:dyDescent="0.25">
      <c r="A205">
        <v>68</v>
      </c>
      <c r="B205">
        <v>204</v>
      </c>
      <c r="C205">
        <v>1.2</v>
      </c>
      <c r="D205">
        <v>5507.8</v>
      </c>
      <c r="E205">
        <v>4441</v>
      </c>
      <c r="F205">
        <v>5327.8</v>
      </c>
      <c r="G205">
        <v>4489</v>
      </c>
      <c r="H205">
        <v>51.398114</v>
      </c>
      <c r="I205">
        <v>47.613339000000003</v>
      </c>
    </row>
    <row r="206" spans="1:9" x14ac:dyDescent="0.25">
      <c r="A206">
        <v>68</v>
      </c>
      <c r="B206">
        <v>204</v>
      </c>
      <c r="C206">
        <v>1.2</v>
      </c>
      <c r="D206">
        <v>5690.4</v>
      </c>
      <c r="E206">
        <v>4314</v>
      </c>
      <c r="F206">
        <v>5428.6</v>
      </c>
      <c r="G206">
        <v>4369</v>
      </c>
      <c r="H206">
        <v>373.543971</v>
      </c>
      <c r="I206">
        <v>233.32155800000001</v>
      </c>
    </row>
    <row r="207" spans="1:9" x14ac:dyDescent="0.25">
      <c r="A207">
        <v>68</v>
      </c>
      <c r="B207">
        <v>204</v>
      </c>
      <c r="C207">
        <v>1.2</v>
      </c>
      <c r="D207">
        <v>4790.2</v>
      </c>
      <c r="E207">
        <v>3787</v>
      </c>
      <c r="F207">
        <v>4594.2</v>
      </c>
      <c r="G207">
        <v>3837</v>
      </c>
      <c r="H207">
        <v>91.805615000000003</v>
      </c>
      <c r="I207">
        <v>93.890890999999996</v>
      </c>
    </row>
    <row r="208" spans="1:9" x14ac:dyDescent="0.25">
      <c r="A208">
        <v>69</v>
      </c>
      <c r="B208">
        <v>207</v>
      </c>
      <c r="C208">
        <v>1.2</v>
      </c>
      <c r="D208">
        <v>4457.3999999999996</v>
      </c>
      <c r="E208">
        <v>3519</v>
      </c>
      <c r="F208">
        <v>4367.6000000000004</v>
      </c>
      <c r="G208">
        <v>3548</v>
      </c>
      <c r="H208">
        <v>101.14989799999999</v>
      </c>
      <c r="I208">
        <v>68.126220000000004</v>
      </c>
    </row>
    <row r="209" spans="1:9" x14ac:dyDescent="0.25">
      <c r="A209">
        <v>69</v>
      </c>
      <c r="B209">
        <v>207</v>
      </c>
      <c r="C209">
        <v>1.2</v>
      </c>
      <c r="D209">
        <v>5666.6</v>
      </c>
      <c r="E209">
        <v>4289</v>
      </c>
      <c r="F209">
        <v>5393.4</v>
      </c>
      <c r="G209">
        <v>4329</v>
      </c>
      <c r="H209">
        <v>285.52621499999998</v>
      </c>
      <c r="I209">
        <v>157.461296</v>
      </c>
    </row>
    <row r="210" spans="1:9" x14ac:dyDescent="0.25">
      <c r="A210">
        <v>69</v>
      </c>
      <c r="B210">
        <v>207</v>
      </c>
      <c r="C210">
        <v>1.2</v>
      </c>
      <c r="D210">
        <v>4527.2</v>
      </c>
      <c r="E210">
        <v>3764</v>
      </c>
      <c r="F210">
        <v>4441.3999999999996</v>
      </c>
      <c r="G210">
        <v>3809</v>
      </c>
      <c r="H210">
        <v>35.892805000000003</v>
      </c>
      <c r="I210">
        <v>34.053359999999998</v>
      </c>
    </row>
    <row r="211" spans="1:9" x14ac:dyDescent="0.25">
      <c r="A211">
        <v>70</v>
      </c>
      <c r="B211">
        <v>210</v>
      </c>
      <c r="C211">
        <v>1.2</v>
      </c>
      <c r="D211">
        <v>5985.8</v>
      </c>
      <c r="E211">
        <v>4637</v>
      </c>
      <c r="F211">
        <v>5797</v>
      </c>
      <c r="G211">
        <v>4693</v>
      </c>
      <c r="H211">
        <v>157.482991</v>
      </c>
      <c r="I211">
        <v>88.273546999999994</v>
      </c>
    </row>
    <row r="212" spans="1:9" x14ac:dyDescent="0.25">
      <c r="A212">
        <v>70</v>
      </c>
      <c r="B212">
        <v>210</v>
      </c>
      <c r="C212">
        <v>1.2</v>
      </c>
      <c r="D212">
        <v>5077.2</v>
      </c>
      <c r="E212">
        <v>4086</v>
      </c>
      <c r="F212">
        <v>4814</v>
      </c>
      <c r="G212">
        <v>4142</v>
      </c>
      <c r="H212">
        <v>282.163138</v>
      </c>
      <c r="I212">
        <v>203.74464699999999</v>
      </c>
    </row>
    <row r="213" spans="1:9" x14ac:dyDescent="0.25">
      <c r="A213">
        <v>70</v>
      </c>
      <c r="B213">
        <v>210</v>
      </c>
      <c r="C213">
        <v>1.2</v>
      </c>
      <c r="D213">
        <v>6723.6</v>
      </c>
      <c r="E213">
        <v>5232</v>
      </c>
      <c r="F213">
        <v>6551</v>
      </c>
      <c r="G213">
        <v>5267</v>
      </c>
      <c r="H213">
        <v>132.14087799999999</v>
      </c>
      <c r="I213">
        <v>116.135199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Rho</vt:lpstr>
      <vt:lpstr>Sheet2</vt:lpstr>
      <vt:lpstr>Sheet3</vt:lpstr>
      <vt:lpstr>Sheet4</vt:lpstr>
      <vt:lpstr>Sheet1</vt:lpstr>
      <vt:lpstr>Ratio</vt:lpstr>
      <vt:lpstr>Sheet5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Obed Oh</dc:creator>
  <cp:lastModifiedBy>Hoon Obed Oh</cp:lastModifiedBy>
  <dcterms:created xsi:type="dcterms:W3CDTF">2018-11-01T16:00:50Z</dcterms:created>
  <dcterms:modified xsi:type="dcterms:W3CDTF">2018-11-14T02:18:17Z</dcterms:modified>
</cp:coreProperties>
</file>