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hesis\RSM\"/>
    </mc:Choice>
  </mc:AlternateContent>
  <xr:revisionPtr revIDLastSave="0" documentId="13_ncr:1_{27D24C13-471C-4CB4-A358-A2759561E2F7}" xr6:coauthVersionLast="45" xr6:coauthVersionMax="45" xr10:uidLastSave="{00000000-0000-0000-0000-000000000000}"/>
  <bookViews>
    <workbookView xWindow="-120" yWindow="-120" windowWidth="29040" windowHeight="15840" xr2:uid="{33346624-15BD-4DAD-9F42-9F5FEEA33BF9}"/>
  </bookViews>
  <sheets>
    <sheet name="Data Vis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5" i="2" l="1"/>
  <c r="H85" i="2"/>
  <c r="I85" i="2"/>
  <c r="M65" i="2"/>
  <c r="M66" i="2"/>
  <c r="M67" i="2"/>
  <c r="N65" i="2"/>
  <c r="N66" i="2"/>
  <c r="N67" i="2"/>
  <c r="O65" i="2"/>
  <c r="O66" i="2"/>
  <c r="O67" i="2"/>
  <c r="I87" i="2"/>
  <c r="I86" i="2"/>
  <c r="H87" i="2"/>
  <c r="H86" i="2"/>
  <c r="G87" i="2"/>
  <c r="G86" i="2"/>
  <c r="D87" i="2"/>
  <c r="D86" i="2"/>
  <c r="D85" i="2"/>
  <c r="C87" i="2"/>
  <c r="C86" i="2"/>
  <c r="C85" i="2"/>
  <c r="B87" i="2"/>
  <c r="B86" i="2"/>
  <c r="B85" i="2"/>
  <c r="J20" i="1" l="1"/>
  <c r="G20" i="1"/>
  <c r="D20" i="1"/>
</calcChain>
</file>

<file path=xl/sharedStrings.xml><?xml version="1.0" encoding="utf-8"?>
<sst xmlns="http://schemas.openxmlformats.org/spreadsheetml/2006/main" count="137" uniqueCount="42">
  <si>
    <t>Framerate</t>
  </si>
  <si>
    <t>% Shaders Busy</t>
  </si>
  <si>
    <t>% Texture Fetch Stall</t>
  </si>
  <si>
    <t>% Texture L1 Miss</t>
  </si>
  <si>
    <t>% Texture L2 Miss</t>
  </si>
  <si>
    <t>% Time Shading Fragments</t>
  </si>
  <si>
    <t>% Time Shading Vertices</t>
  </si>
  <si>
    <t>ALU / Fragment</t>
  </si>
  <si>
    <t>Avg Bytes / Fragment</t>
  </si>
  <si>
    <t>Avg Bytes / Vertex</t>
  </si>
  <si>
    <t>EFU / Fragment</t>
  </si>
  <si>
    <t>Read Total (Bytes/sec)</t>
  </si>
  <si>
    <t>Texture Memory Read BW (Bytes/Second)</t>
  </si>
  <si>
    <t>Write Total (Bytes/sec)</t>
  </si>
  <si>
    <t>CPU Utilization %</t>
  </si>
  <si>
    <t>Sponza Naive</t>
  </si>
  <si>
    <t>Sponza Deferred Naive</t>
  </si>
  <si>
    <t>Sponza Deferred Interpolated</t>
  </si>
  <si>
    <t>Lucy Naive</t>
  </si>
  <si>
    <t>Lucy Deferred Naive</t>
  </si>
  <si>
    <t>Lucy Deferred Interpolated</t>
  </si>
  <si>
    <t>SNC Naive</t>
  </si>
  <si>
    <t>SNC Deferred Naive</t>
  </si>
  <si>
    <t>SNC Deferred Interpolated</t>
  </si>
  <si>
    <t>MSSSIM Direct Illum Only</t>
  </si>
  <si>
    <t>MSSSIM Deferred Interpolated</t>
  </si>
  <si>
    <t>Diff</t>
  </si>
  <si>
    <t>(artifacts on walls!)</t>
  </si>
  <si>
    <t>Deferred Naive</t>
  </si>
  <si>
    <t>Naive</t>
  </si>
  <si>
    <t>Deferred Interpolated</t>
  </si>
  <si>
    <t>Sponza</t>
  </si>
  <si>
    <t>SNC</t>
  </si>
  <si>
    <t>Lucy</t>
  </si>
  <si>
    <t>MSSSIM Accelerated</t>
  </si>
  <si>
    <t>MSSSIM Forward</t>
  </si>
  <si>
    <t>MSSSIM Deferred</t>
  </si>
  <si>
    <t>No RSM</t>
  </si>
  <si>
    <t>Forward</t>
  </si>
  <si>
    <t>Deferred</t>
  </si>
  <si>
    <t>Accelerated</t>
  </si>
  <si>
    <t>Accelerated 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</si>
</sst>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Framerate</a:t>
            </a:r>
            <a:r>
              <a:rPr lang="en-US" baseline="0"/>
              <a:t> (Frames per Second)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Vis'!$A$2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Vis'!$B$1:$D$1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Vis'!$B$2:$D$2</c:f>
              <c:numCache>
                <c:formatCode>General</c:formatCode>
                <c:ptCount val="3"/>
                <c:pt idx="0">
                  <c:v>59.7</c:v>
                </c:pt>
                <c:pt idx="1">
                  <c:v>59.7</c:v>
                </c:pt>
                <c:pt idx="2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C-41B1-8A91-208FFF9BCF30}"/>
            </c:ext>
          </c:extLst>
        </c:ser>
        <c:ser>
          <c:idx val="1"/>
          <c:order val="1"/>
          <c:tx>
            <c:strRef>
              <c:f>'Data Vis'!$A$3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Vis'!$B$1:$D$1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Vis'!$B$3:$D$3</c:f>
              <c:numCache>
                <c:formatCode>General</c:formatCode>
                <c:ptCount val="3"/>
                <c:pt idx="0">
                  <c:v>48</c:v>
                </c:pt>
                <c:pt idx="1">
                  <c:v>50.5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C-41B1-8A91-208FFF9BCF30}"/>
            </c:ext>
          </c:extLst>
        </c:ser>
        <c:ser>
          <c:idx val="2"/>
          <c:order val="2"/>
          <c:tx>
            <c:strRef>
              <c:f>'Data Vis'!$A$4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Vis'!$B$1:$D$1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Vis'!$B$4:$D$4</c:f>
              <c:numCache>
                <c:formatCode>General</c:formatCode>
                <c:ptCount val="3"/>
                <c:pt idx="0">
                  <c:v>55.4</c:v>
                </c:pt>
                <c:pt idx="1">
                  <c:v>47.9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C-41B1-8A91-208FFF9B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628408"/>
        <c:axId val="501621192"/>
      </c:barChart>
      <c:catAx>
        <c:axId val="50162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1192"/>
        <c:crosses val="autoZero"/>
        <c:auto val="1"/>
        <c:lblAlgn val="ctr"/>
        <c:lblOffset val="100"/>
        <c:noMultiLvlLbl val="0"/>
      </c:catAx>
      <c:valAx>
        <c:axId val="5016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Bytes / Vertex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Vis'!$A$65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Vis'!$B$64:$D$64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Vis'!$B$65:$D$65</c:f>
              <c:numCache>
                <c:formatCode>General</c:formatCode>
                <c:ptCount val="3"/>
                <c:pt idx="0">
                  <c:v>34.168468134887831</c:v>
                </c:pt>
                <c:pt idx="1">
                  <c:v>45.207998947753737</c:v>
                </c:pt>
                <c:pt idx="2">
                  <c:v>44.537466962538254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F3C-BB8B-9A52D28C80AB}"/>
            </c:ext>
          </c:extLst>
        </c:ser>
        <c:ser>
          <c:idx val="1"/>
          <c:order val="1"/>
          <c:tx>
            <c:strRef>
              <c:f>'Data Vis'!$A$66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Vis'!$B$64:$D$64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Vis'!$B$66:$D$66</c:f>
              <c:numCache>
                <c:formatCode>General</c:formatCode>
                <c:ptCount val="3"/>
                <c:pt idx="0">
                  <c:v>28.345655767186518</c:v>
                </c:pt>
                <c:pt idx="1">
                  <c:v>45.090313283603336</c:v>
                </c:pt>
                <c:pt idx="2">
                  <c:v>44.636307579341945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F3C-BB8B-9A52D28C80AB}"/>
            </c:ext>
          </c:extLst>
        </c:ser>
        <c:ser>
          <c:idx val="2"/>
          <c:order val="2"/>
          <c:tx>
            <c:strRef>
              <c:f>'Data Vis'!$A$67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Vis'!$B$64:$D$64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Vis'!$B$67:$D$67</c:f>
              <c:numCache>
                <c:formatCode>General</c:formatCode>
                <c:ptCount val="3"/>
                <c:pt idx="0">
                  <c:v>28.358274667067832</c:v>
                </c:pt>
                <c:pt idx="1">
                  <c:v>45.083565572810336</c:v>
                </c:pt>
                <c:pt idx="2">
                  <c:v>44.636092964043328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F3C-BB8B-9A52D28C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32272"/>
        <c:axId val="152836208"/>
      </c:barChart>
      <c:catAx>
        <c:axId val="1528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6208"/>
        <c:crosses val="autoZero"/>
        <c:auto val="1"/>
        <c:lblAlgn val="ctr"/>
        <c:lblOffset val="100"/>
        <c:noMultiLvlLbl val="0"/>
      </c:catAx>
      <c:valAx>
        <c:axId val="1528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Bytes / Fragment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Vis'!$L$44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Vis'!$M$43:$O$43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Vis'!$M$44:$O$44</c:f>
              <c:numCache>
                <c:formatCode>General</c:formatCode>
                <c:ptCount val="3"/>
                <c:pt idx="0">
                  <c:v>279.862881798324</c:v>
                </c:pt>
                <c:pt idx="1">
                  <c:v>173.36548301217906</c:v>
                </c:pt>
                <c:pt idx="2">
                  <c:v>76.770640716180338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3-4C9B-ABA8-6B492A828614}"/>
            </c:ext>
          </c:extLst>
        </c:ser>
        <c:ser>
          <c:idx val="1"/>
          <c:order val="1"/>
          <c:tx>
            <c:strRef>
              <c:f>'Data Vis'!$L$45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Vis'!$M$43:$O$43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Vis'!$M$45:$O$45</c:f>
              <c:numCache>
                <c:formatCode>General</c:formatCode>
                <c:ptCount val="3"/>
                <c:pt idx="0">
                  <c:v>121.00262940418574</c:v>
                </c:pt>
                <c:pt idx="1">
                  <c:v>91.275501774050099</c:v>
                </c:pt>
                <c:pt idx="2">
                  <c:v>36.327154063744686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3-4C9B-ABA8-6B492A828614}"/>
            </c:ext>
          </c:extLst>
        </c:ser>
        <c:ser>
          <c:idx val="2"/>
          <c:order val="2"/>
          <c:tx>
            <c:strRef>
              <c:f>'Data Vis'!$L$46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Vis'!$M$43:$O$43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Vis'!$M$46:$O$46</c:f>
              <c:numCache>
                <c:formatCode>General</c:formatCode>
                <c:ptCount val="3"/>
                <c:pt idx="0">
                  <c:v>60.419789992844159</c:v>
                </c:pt>
                <c:pt idx="1">
                  <c:v>53.395257754410011</c:v>
                </c:pt>
                <c:pt idx="2">
                  <c:v>41.352164157311556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3-4C9B-ABA8-6B492A82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81112"/>
        <c:axId val="581771000"/>
      </c:barChart>
      <c:catAx>
        <c:axId val="505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71000"/>
        <c:crosses val="autoZero"/>
        <c:auto val="1"/>
        <c:lblAlgn val="ctr"/>
        <c:lblOffset val="100"/>
        <c:noMultiLvlLbl val="0"/>
      </c:catAx>
      <c:valAx>
        <c:axId val="5817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 / Fragment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Vis'!$F$44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Vis'!$G$43:$I$43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Vis'!$G$44:$I$44</c:f>
              <c:numCache>
                <c:formatCode>General</c:formatCode>
                <c:ptCount val="3"/>
                <c:pt idx="0">
                  <c:v>2274.5018070408692</c:v>
                </c:pt>
                <c:pt idx="1">
                  <c:v>2285.4629682386608</c:v>
                </c:pt>
                <c:pt idx="2">
                  <c:v>2061.3365334271862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F-4B6D-A935-957D22EC7FC9}"/>
            </c:ext>
          </c:extLst>
        </c:ser>
        <c:ser>
          <c:idx val="1"/>
          <c:order val="1"/>
          <c:tx>
            <c:strRef>
              <c:f>'Data Vis'!$F$45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Vis'!$G$43:$I$43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Vis'!$G$45:$I$45</c:f>
              <c:numCache>
                <c:formatCode>General</c:formatCode>
                <c:ptCount val="3"/>
                <c:pt idx="0">
                  <c:v>1196.6350371651836</c:v>
                </c:pt>
                <c:pt idx="1">
                  <c:v>1155.7812736931871</c:v>
                </c:pt>
                <c:pt idx="2">
                  <c:v>843.1131840196922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F-4B6D-A935-957D22EC7FC9}"/>
            </c:ext>
          </c:extLst>
        </c:ser>
        <c:ser>
          <c:idx val="2"/>
          <c:order val="2"/>
          <c:tx>
            <c:strRef>
              <c:f>'Data Vis'!$F$46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Vis'!$G$43:$I$43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Vis'!$G$46:$I$46</c:f>
              <c:numCache>
                <c:formatCode>General</c:formatCode>
                <c:ptCount val="3"/>
                <c:pt idx="0">
                  <c:v>493.35078192852012</c:v>
                </c:pt>
                <c:pt idx="1">
                  <c:v>327.52056888286711</c:v>
                </c:pt>
                <c:pt idx="2">
                  <c:v>319.26076604990141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F-4B6D-A935-957D22EC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24176"/>
        <c:axId val="172427784"/>
      </c:barChart>
      <c:catAx>
        <c:axId val="1724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7784"/>
        <c:crosses val="autoZero"/>
        <c:auto val="1"/>
        <c:lblAlgn val="ctr"/>
        <c:lblOffset val="100"/>
        <c:noMultiLvlLbl val="0"/>
      </c:catAx>
      <c:valAx>
        <c:axId val="1724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ALU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Time Shading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Vis'!$A$44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Vis'!$B$43:$D$43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Vis'!$B$44:$D$44</c:f>
              <c:numCache>
                <c:formatCode>General</c:formatCode>
                <c:ptCount val="3"/>
                <c:pt idx="0">
                  <c:v>4.8743697004951472E-2</c:v>
                </c:pt>
                <c:pt idx="1">
                  <c:v>0.6320906775935573</c:v>
                </c:pt>
                <c:pt idx="2">
                  <c:v>1.6025886819450157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0-4462-8E9B-3B1EC81F55EF}"/>
            </c:ext>
          </c:extLst>
        </c:ser>
        <c:ser>
          <c:idx val="1"/>
          <c:order val="1"/>
          <c:tx>
            <c:strRef>
              <c:f>'Data Vis'!$A$45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Vis'!$B$43:$D$43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Vis'!$B$45:$D$45</c:f>
              <c:numCache>
                <c:formatCode>General</c:formatCode>
                <c:ptCount val="3"/>
                <c:pt idx="0">
                  <c:v>3.7405384774434842E-2</c:v>
                </c:pt>
                <c:pt idx="1">
                  <c:v>0.55872858558536509</c:v>
                </c:pt>
                <c:pt idx="2">
                  <c:v>2.8477531911602183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0-4462-8E9B-3B1EC81F55EF}"/>
            </c:ext>
          </c:extLst>
        </c:ser>
        <c:ser>
          <c:idx val="2"/>
          <c:order val="2"/>
          <c:tx>
            <c:strRef>
              <c:f>'Data Vis'!$A$46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Vis'!$B$43:$D$43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Vis'!$B$46:$D$46</c:f>
              <c:numCache>
                <c:formatCode>General</c:formatCode>
                <c:ptCount val="3"/>
                <c:pt idx="0">
                  <c:v>4.5539336240565491E-2</c:v>
                </c:pt>
                <c:pt idx="1">
                  <c:v>0.87903295156646399</c:v>
                </c:pt>
                <c:pt idx="2">
                  <c:v>3.2614043254046088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0-4462-8E9B-3B1EC81F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69584"/>
        <c:axId val="590672808"/>
      </c:barChart>
      <c:catAx>
        <c:axId val="5809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2808"/>
        <c:crosses val="autoZero"/>
        <c:auto val="1"/>
        <c:lblAlgn val="ctr"/>
        <c:lblOffset val="100"/>
        <c:noMultiLvlLbl val="0"/>
      </c:catAx>
      <c:valAx>
        <c:axId val="5906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time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Time Shading Fragments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Vis'!$L$23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Vis'!$M$22:$O$22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Vis'!$M$23:$O$23</c:f>
              <c:numCache>
                <c:formatCode>General</c:formatCode>
                <c:ptCount val="3"/>
                <c:pt idx="0">
                  <c:v>99.660449596848778</c:v>
                </c:pt>
                <c:pt idx="1">
                  <c:v>99.553082206375237</c:v>
                </c:pt>
                <c:pt idx="2">
                  <c:v>98.47240416974519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E95-9F66-D7414E961645}"/>
            </c:ext>
          </c:extLst>
        </c:ser>
        <c:ser>
          <c:idx val="1"/>
          <c:order val="1"/>
          <c:tx>
            <c:strRef>
              <c:f>'Data Vis'!$L$24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Vis'!$M$22:$O$22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Vis'!$M$24:$O$24</c:f>
              <c:numCache>
                <c:formatCode>General</c:formatCode>
                <c:ptCount val="3"/>
                <c:pt idx="0">
                  <c:v>99.967401620190202</c:v>
                </c:pt>
                <c:pt idx="1">
                  <c:v>99.535528420672065</c:v>
                </c:pt>
                <c:pt idx="2">
                  <c:v>97.437768177705664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B-4E95-9F66-D7414E961645}"/>
            </c:ext>
          </c:extLst>
        </c:ser>
        <c:ser>
          <c:idx val="2"/>
          <c:order val="2"/>
          <c:tx>
            <c:strRef>
              <c:f>'Data Vis'!$L$25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Vis'!$M$22:$O$22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Vis'!$M$25:$O$25</c:f>
              <c:numCache>
                <c:formatCode>General</c:formatCode>
                <c:ptCount val="3"/>
                <c:pt idx="0">
                  <c:v>99.960310209858974</c:v>
                </c:pt>
                <c:pt idx="1">
                  <c:v>99.269145289671656</c:v>
                </c:pt>
                <c:pt idx="2">
                  <c:v>97.066652990333651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B-4E95-9F66-D7414E96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012184"/>
        <c:axId val="584011856"/>
      </c:barChart>
      <c:catAx>
        <c:axId val="5840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11856"/>
        <c:crosses val="autoZero"/>
        <c:auto val="1"/>
        <c:lblAlgn val="ctr"/>
        <c:lblOffset val="100"/>
        <c:noMultiLvlLbl val="0"/>
      </c:catAx>
      <c:valAx>
        <c:axId val="5840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time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Texture</a:t>
            </a:r>
            <a:r>
              <a:rPr lang="en-US" baseline="0"/>
              <a:t> L2 Miss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Vis'!$F$23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Vis'!$G$22:$I$22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Vis'!$G$23:$I$23</c:f>
              <c:numCache>
                <c:formatCode>General</c:formatCode>
                <c:ptCount val="3"/>
                <c:pt idx="0">
                  <c:v>18.396514746866053</c:v>
                </c:pt>
                <c:pt idx="1">
                  <c:v>14.189902767251338</c:v>
                </c:pt>
                <c:pt idx="2">
                  <c:v>12.104807167661988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2-49C9-9F1A-22BB4FF2C43F}"/>
            </c:ext>
          </c:extLst>
        </c:ser>
        <c:ser>
          <c:idx val="1"/>
          <c:order val="1"/>
          <c:tx>
            <c:strRef>
              <c:f>'Data Vis'!$F$24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Vis'!$G$22:$I$22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Vis'!$G$24:$I$24</c:f>
              <c:numCache>
                <c:formatCode>General</c:formatCode>
                <c:ptCount val="3"/>
                <c:pt idx="0">
                  <c:v>17.657484902160704</c:v>
                </c:pt>
                <c:pt idx="1">
                  <c:v>15.075785578948972</c:v>
                </c:pt>
                <c:pt idx="2">
                  <c:v>13.723334027368335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9C9-9F1A-22BB4FF2C43F}"/>
            </c:ext>
          </c:extLst>
        </c:ser>
        <c:ser>
          <c:idx val="2"/>
          <c:order val="2"/>
          <c:tx>
            <c:strRef>
              <c:f>'Data Vis'!$F$25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Vis'!$G$22:$I$22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Vis'!$G$25:$I$25</c:f>
              <c:numCache>
                <c:formatCode>General</c:formatCode>
                <c:ptCount val="3"/>
                <c:pt idx="0">
                  <c:v>24.7659895408948</c:v>
                </c:pt>
                <c:pt idx="1">
                  <c:v>24.224835733251528</c:v>
                </c:pt>
                <c:pt idx="2">
                  <c:v>20.143596749886374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2-49C9-9F1A-22BB4FF2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015464"/>
        <c:axId val="584008248"/>
      </c:barChart>
      <c:catAx>
        <c:axId val="58401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08248"/>
        <c:crosses val="autoZero"/>
        <c:auto val="1"/>
        <c:lblAlgn val="ctr"/>
        <c:lblOffset val="100"/>
        <c:noMultiLvlLbl val="0"/>
      </c:catAx>
      <c:valAx>
        <c:axId val="5840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to request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1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MS-SSIM</a:t>
            </a:r>
            <a:r>
              <a:rPr lang="en-US" baseline="0"/>
              <a:t> - </a:t>
            </a:r>
            <a:r>
              <a:rPr lang="en-US"/>
              <a:t>SNC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Vis'!$E$106</c:f>
              <c:strCache>
                <c:ptCount val="1"/>
                <c:pt idx="0">
                  <c:v>SNC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Vis'!$D$107:$D$110</c:f>
              <c:strCache>
                <c:ptCount val="4"/>
                <c:pt idx="0">
                  <c:v>No RSM</c:v>
                </c:pt>
                <c:pt idx="1">
                  <c:v>Forward</c:v>
                </c:pt>
                <c:pt idx="2">
                  <c:v>Deferred</c:v>
                </c:pt>
                <c:pt idx="3">
                  <c:v>Accelerated</c:v>
                </c:pt>
              </c:strCache>
            </c:strRef>
          </c:cat>
          <c:val>
            <c:numRef>
              <c:f>'Data Vis'!$E$107:$E$110</c:f>
              <c:numCache>
                <c:formatCode>General</c:formatCode>
                <c:ptCount val="4"/>
                <c:pt idx="0">
                  <c:v>0.82853776000000001</c:v>
                </c:pt>
                <c:pt idx="1">
                  <c:v>0.83185319999999996</c:v>
                </c:pt>
                <c:pt idx="2">
                  <c:v>0.83172363000000005</c:v>
                </c:pt>
                <c:pt idx="3">
                  <c:v>0.83168489999999995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5-4F37-A470-1F7B209F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33096"/>
        <c:axId val="569834408"/>
      </c:barChart>
      <c:catAx>
        <c:axId val="56983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4408"/>
        <c:crosses val="autoZero"/>
        <c:auto val="1"/>
        <c:lblAlgn val="ctr"/>
        <c:lblOffset val="100"/>
        <c:noMultiLvlLbl val="0"/>
      </c:catAx>
      <c:valAx>
        <c:axId val="5698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MS-SSIM - </a:t>
            </a:r>
            <a:r>
              <a:rPr lang="en-US"/>
              <a:t>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Vis'!$G$106</c:f>
              <c:strCache>
                <c:ptCount val="1"/>
                <c:pt idx="0">
                  <c:v>Lucy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Vis'!$F$107:$F$110</c:f>
              <c:strCache>
                <c:ptCount val="4"/>
                <c:pt idx="0">
                  <c:v>No RSM</c:v>
                </c:pt>
                <c:pt idx="1">
                  <c:v>Forward</c:v>
                </c:pt>
                <c:pt idx="2">
                  <c:v>Deferred</c:v>
                </c:pt>
                <c:pt idx="3">
                  <c:v>Accelerated</c:v>
                </c:pt>
              </c:strCache>
            </c:strRef>
          </c:cat>
          <c:val>
            <c:numRef>
              <c:f>'Data Vis'!$G$107:$G$110</c:f>
              <c:numCache>
                <c:formatCode>General</c:formatCode>
                <c:ptCount val="4"/>
                <c:pt idx="0">
                  <c:v>0.89640003000000001</c:v>
                </c:pt>
                <c:pt idx="1">
                  <c:v>0.89201909999999995</c:v>
                </c:pt>
                <c:pt idx="2">
                  <c:v>0.89136462999999999</c:v>
                </c:pt>
                <c:pt idx="3">
                  <c:v>0.89153223999999998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2-47B1-A87A-CED062171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14424"/>
        <c:axId val="704516392"/>
      </c:barChart>
      <c:catAx>
        <c:axId val="70451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16392"/>
        <c:crosses val="autoZero"/>
        <c:auto val="1"/>
        <c:lblAlgn val="ctr"/>
        <c:lblOffset val="100"/>
        <c:noMultiLvlLbl val="0"/>
      </c:catAx>
      <c:valAx>
        <c:axId val="7045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1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MS-SSIM - </a:t>
            </a:r>
            <a:r>
              <a:rPr lang="en-US"/>
              <a:t>Sponza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Vis'!$I$106</c:f>
              <c:strCache>
                <c:ptCount val="1"/>
                <c:pt idx="0">
                  <c:v>Sponza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Vis'!$H$107:$H$110</c:f>
              <c:strCache>
                <c:ptCount val="4"/>
                <c:pt idx="0">
                  <c:v>No RSM</c:v>
                </c:pt>
                <c:pt idx="1">
                  <c:v>Forward</c:v>
                </c:pt>
                <c:pt idx="2">
                  <c:v>Deferred</c:v>
                </c:pt>
                <c:pt idx="3">
                  <c:v>Accelerated</c:v>
                </c:pt>
              </c:strCache>
            </c:strRef>
          </c:cat>
          <c:val>
            <c:numRef>
              <c:f>'Data Vis'!$I$107:$I$110</c:f>
              <c:numCache>
                <c:formatCode>General</c:formatCode>
                <c:ptCount val="4"/>
                <c:pt idx="0">
                  <c:v>0.59985440000000001</c:v>
                </c:pt>
                <c:pt idx="1">
                  <c:v>0.57229169999999996</c:v>
                </c:pt>
                <c:pt idx="2">
                  <c:v>0.57292419999999999</c:v>
                </c:pt>
                <c:pt idx="3">
                  <c:v>0.57067279999999998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260-9D27-5EB71107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461616"/>
        <c:axId val="704462600"/>
      </c:barChart>
      <c:catAx>
        <c:axId val="7044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2600"/>
        <c:crosses val="autoZero"/>
        <c:auto val="1"/>
        <c:lblAlgn val="ctr"/>
        <c:lblOffset val="100"/>
        <c:noMultiLvlLbl val="0"/>
      </c:catAx>
      <c:valAx>
        <c:axId val="7044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Shaders Busy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Vis'!$F$2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Vis'!$G$1:$I$1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Vis'!$G$2:$I$2</c:f>
              <c:numCache>
                <c:formatCode>General</c:formatCode>
                <c:ptCount val="3"/>
                <c:pt idx="0">
                  <c:v>96.556955969482487</c:v>
                </c:pt>
                <c:pt idx="1">
                  <c:v>97.767831826575105</c:v>
                </c:pt>
                <c:pt idx="2">
                  <c:v>97.390820656763111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5-469A-A73C-9ABCF8896D62}"/>
            </c:ext>
          </c:extLst>
        </c:ser>
        <c:ser>
          <c:idx val="1"/>
          <c:order val="1"/>
          <c:tx>
            <c:strRef>
              <c:f>'Data Vis'!$F$3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Vis'!$G$1:$I$1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Vis'!$G$3:$I$3</c:f>
              <c:numCache>
                <c:formatCode>General</c:formatCode>
                <c:ptCount val="3"/>
                <c:pt idx="0">
                  <c:v>93.570213190573497</c:v>
                </c:pt>
                <c:pt idx="1">
                  <c:v>93.926556900093786</c:v>
                </c:pt>
                <c:pt idx="2">
                  <c:v>93.209779311175041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5-469A-A73C-9ABCF8896D62}"/>
            </c:ext>
          </c:extLst>
        </c:ser>
        <c:ser>
          <c:idx val="2"/>
          <c:order val="2"/>
          <c:tx>
            <c:strRef>
              <c:f>'Data Vis'!$F$4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Vis'!$G$1:$I$1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Vis'!$G$4:$I$4</c:f>
              <c:numCache>
                <c:formatCode>General</c:formatCode>
                <c:ptCount val="3"/>
                <c:pt idx="0">
                  <c:v>93.615388786601926</c:v>
                </c:pt>
                <c:pt idx="1">
                  <c:v>92.620121401006514</c:v>
                </c:pt>
                <c:pt idx="2">
                  <c:v>93.6813759254986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5-469A-A73C-9ABCF88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70240"/>
        <c:axId val="580972864"/>
      </c:barChart>
      <c:catAx>
        <c:axId val="5809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2864"/>
        <c:crosses val="autoZero"/>
        <c:auto val="1"/>
        <c:lblAlgn val="ctr"/>
        <c:lblOffset val="100"/>
        <c:noMultiLvlLbl val="0"/>
      </c:catAx>
      <c:valAx>
        <c:axId val="580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Shaders Busy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Texture Fetch Stall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Vis'!$L$2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Vis'!$M$1:$O$1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Vis'!$M$2:$O$2</c:f>
              <c:numCache>
                <c:formatCode>General</c:formatCode>
                <c:ptCount val="3"/>
                <c:pt idx="0">
                  <c:v>24.79538635336618</c:v>
                </c:pt>
                <c:pt idx="1">
                  <c:v>21.863363018079301</c:v>
                </c:pt>
                <c:pt idx="2">
                  <c:v>19.193266051924276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0-4D7C-8766-A9A19C2B6804}"/>
            </c:ext>
          </c:extLst>
        </c:ser>
        <c:ser>
          <c:idx val="1"/>
          <c:order val="1"/>
          <c:tx>
            <c:strRef>
              <c:f>'Data Vis'!$L$3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Vis'!$M$1:$O$1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Vis'!$M$3:$O$3</c:f>
              <c:numCache>
                <c:formatCode>General</c:formatCode>
                <c:ptCount val="3"/>
                <c:pt idx="0">
                  <c:v>23.029800222732092</c:v>
                </c:pt>
                <c:pt idx="1">
                  <c:v>20.794618357251085</c:v>
                </c:pt>
                <c:pt idx="2">
                  <c:v>18.690862873130065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0-4D7C-8766-A9A19C2B6804}"/>
            </c:ext>
          </c:extLst>
        </c:ser>
        <c:ser>
          <c:idx val="2"/>
          <c:order val="2"/>
          <c:tx>
            <c:strRef>
              <c:f>'Data Vis'!$L$4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Vis'!$M$1:$O$1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Vis'!$M$4:$O$4</c:f>
              <c:numCache>
                <c:formatCode>General</c:formatCode>
                <c:ptCount val="3"/>
                <c:pt idx="0">
                  <c:v>16.920084609367876</c:v>
                </c:pt>
                <c:pt idx="1">
                  <c:v>14.906016583929242</c:v>
                </c:pt>
                <c:pt idx="2">
                  <c:v>8.9671704638979737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0-4D7C-8766-A9A19C2B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69856"/>
        <c:axId val="590670184"/>
      </c:barChart>
      <c:catAx>
        <c:axId val="5906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0184"/>
        <c:crosses val="autoZero"/>
        <c:auto val="1"/>
        <c:lblAlgn val="ctr"/>
        <c:lblOffset val="100"/>
        <c:noMultiLvlLbl val="0"/>
      </c:catAx>
      <c:valAx>
        <c:axId val="5906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cycles stalled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Texture L1 Miss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Vis'!$A$23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Vis'!$B$22:$D$22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Vis'!$B$23:$D$23</c:f>
              <c:numCache>
                <c:formatCode>General</c:formatCode>
                <c:ptCount val="3"/>
                <c:pt idx="0">
                  <c:v>35.816423399329238</c:v>
                </c:pt>
                <c:pt idx="1">
                  <c:v>29.380701545488648</c:v>
                </c:pt>
                <c:pt idx="2">
                  <c:v>25.416212255820376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482B-8CA5-80367806ABF1}"/>
            </c:ext>
          </c:extLst>
        </c:ser>
        <c:ser>
          <c:idx val="1"/>
          <c:order val="1"/>
          <c:tx>
            <c:strRef>
              <c:f>'Data Vis'!$A$24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Vis'!$B$22:$D$22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Vis'!$B$24:$D$24</c:f>
              <c:numCache>
                <c:formatCode>General</c:formatCode>
                <c:ptCount val="3"/>
                <c:pt idx="0">
                  <c:v>28.118862404066604</c:v>
                </c:pt>
                <c:pt idx="1">
                  <c:v>26.950052216688626</c:v>
                </c:pt>
                <c:pt idx="2">
                  <c:v>26.453718791786109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9-482B-8CA5-80367806ABF1}"/>
            </c:ext>
          </c:extLst>
        </c:ser>
        <c:ser>
          <c:idx val="2"/>
          <c:order val="2"/>
          <c:tx>
            <c:strRef>
              <c:f>'Data Vis'!$A$25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Vis'!$B$22:$D$22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Vis'!$B$25:$D$25</c:f>
              <c:numCache>
                <c:formatCode>General</c:formatCode>
                <c:ptCount val="3"/>
                <c:pt idx="0">
                  <c:v>20.991094019300373</c:v>
                </c:pt>
                <c:pt idx="1">
                  <c:v>26.452997999144419</c:v>
                </c:pt>
                <c:pt idx="2">
                  <c:v>41.845243202269124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9-482B-8CA5-80367806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51552"/>
        <c:axId val="512744336"/>
      </c:barChart>
      <c:catAx>
        <c:axId val="5127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4336"/>
        <c:crosses val="autoZero"/>
        <c:auto val="1"/>
        <c:lblAlgn val="ctr"/>
        <c:lblOffset val="100"/>
        <c:noMultiLvlLbl val="0"/>
      </c:catAx>
      <c:valAx>
        <c:axId val="5127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to request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Utilization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Vis'!$L$85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Vis'!$M$84:$O$84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Vis'!$M$85:$O$85</c:f>
              <c:numCache>
                <c:formatCode>General</c:formatCode>
                <c:ptCount val="3"/>
                <c:pt idx="0">
                  <c:v>3.5454874706408899</c:v>
                </c:pt>
                <c:pt idx="1">
                  <c:v>3.3239154497608649</c:v>
                </c:pt>
                <c:pt idx="2">
                  <c:v>9.0924498597787906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F-476E-9865-DA6142E8B4EB}"/>
            </c:ext>
          </c:extLst>
        </c:ser>
        <c:ser>
          <c:idx val="1"/>
          <c:order val="1"/>
          <c:tx>
            <c:strRef>
              <c:f>'Data Vis'!$L$86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Vis'!$M$84:$O$84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Vis'!$M$86:$O$86</c:f>
              <c:numCache>
                <c:formatCode>General</c:formatCode>
                <c:ptCount val="3"/>
                <c:pt idx="0">
                  <c:v>3.8274087921920836</c:v>
                </c:pt>
                <c:pt idx="1">
                  <c:v>3.6270863365072135</c:v>
                </c:pt>
                <c:pt idx="2">
                  <c:v>8.4604405933157008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F-476E-9865-DA6142E8B4EB}"/>
            </c:ext>
          </c:extLst>
        </c:ser>
        <c:ser>
          <c:idx val="2"/>
          <c:order val="2"/>
          <c:tx>
            <c:strRef>
              <c:f>'Data Vis'!$L$87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Vis'!$M$84:$O$84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Vis'!$M$87:$O$87</c:f>
              <c:numCache>
                <c:formatCode>General</c:formatCode>
                <c:ptCount val="3"/>
                <c:pt idx="0">
                  <c:v>3.9782409251121909</c:v>
                </c:pt>
                <c:pt idx="1">
                  <c:v>4.2772985639653722</c:v>
                </c:pt>
                <c:pt idx="2">
                  <c:v>8.4379063381291495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F-476E-9865-DA6142E8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47944"/>
        <c:axId val="512748272"/>
      </c:barChart>
      <c:catAx>
        <c:axId val="51274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8272"/>
        <c:crosses val="autoZero"/>
        <c:auto val="1"/>
        <c:lblAlgn val="ctr"/>
        <c:lblOffset val="100"/>
        <c:noMultiLvlLbl val="0"/>
      </c:catAx>
      <c:valAx>
        <c:axId val="5127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CPU \ GPU usage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Total /</a:t>
            </a:r>
            <a:r>
              <a:rPr lang="en-US" baseline="0"/>
              <a:t> 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Vis'!$F$85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Vis'!$G$84:$I$84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Vis'!$G$85:$I$85</c:f>
              <c:numCache>
                <c:formatCode>General</c:formatCode>
                <c:ptCount val="3"/>
                <c:pt idx="0">
                  <c:v>264.64472910618781</c:v>
                </c:pt>
                <c:pt idx="1">
                  <c:v>245.12621188424586</c:v>
                </c:pt>
                <c:pt idx="2">
                  <c:v>83.298736502050403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8-4592-9D00-15BC57475B78}"/>
            </c:ext>
          </c:extLst>
        </c:ser>
        <c:ser>
          <c:idx val="1"/>
          <c:order val="1"/>
          <c:tx>
            <c:strRef>
              <c:f>'Data Vis'!$F$86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Vis'!$G$84:$I$84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Vis'!$G$86:$I$86</c:f>
              <c:numCache>
                <c:formatCode>General</c:formatCode>
                <c:ptCount val="3"/>
                <c:pt idx="0">
                  <c:v>932.53839164068222</c:v>
                </c:pt>
                <c:pt idx="1">
                  <c:v>901.21970281799884</c:v>
                </c:pt>
                <c:pt idx="2">
                  <c:v>663.66363163775441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8-4592-9D00-15BC57475B78}"/>
            </c:ext>
          </c:extLst>
        </c:ser>
        <c:ser>
          <c:idx val="2"/>
          <c:order val="2"/>
          <c:tx>
            <c:strRef>
              <c:f>'Data Vis'!$F$87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Vis'!$G$84:$I$84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Vis'!$G$87:$I$87</c:f>
              <c:numCache>
                <c:formatCode>General</c:formatCode>
                <c:ptCount val="3"/>
                <c:pt idx="0">
                  <c:v>759.85624527261825</c:v>
                </c:pt>
                <c:pt idx="1">
                  <c:v>1071.4360171263218</c:v>
                </c:pt>
                <c:pt idx="2">
                  <c:v>601.37713981550314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8-4592-9D00-15BC5747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69256"/>
        <c:axId val="580970896"/>
      </c:barChart>
      <c:catAx>
        <c:axId val="58096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0896"/>
        <c:crosses val="autoZero"/>
        <c:auto val="1"/>
        <c:lblAlgn val="ctr"/>
        <c:lblOffset val="100"/>
        <c:noMultiLvlLbl val="0"/>
      </c:catAx>
      <c:valAx>
        <c:axId val="580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 (Megabyte)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Texture</a:t>
            </a:r>
            <a:r>
              <a:rPr lang="en-US" baseline="0"/>
              <a:t> Memory Read Bandwidth / 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Vis'!$A$85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Vis'!$B$84:$D$84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Vis'!$B$85:$D$85</c:f>
              <c:numCache>
                <c:formatCode>General</c:formatCode>
                <c:ptCount val="3"/>
                <c:pt idx="0">
                  <c:v>8569.73324380538</c:v>
                </c:pt>
                <c:pt idx="1">
                  <c:v>7255.6427665241717</c:v>
                </c:pt>
                <c:pt idx="2">
                  <c:v>2161.8846513745116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F65-B97A-4CBD6C5701F8}"/>
            </c:ext>
          </c:extLst>
        </c:ser>
        <c:ser>
          <c:idx val="1"/>
          <c:order val="1"/>
          <c:tx>
            <c:strRef>
              <c:f>'Data Vis'!$A$86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Vis'!$B$84:$D$84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Vis'!$B$86:$D$86</c:f>
              <c:numCache>
                <c:formatCode>General</c:formatCode>
                <c:ptCount val="3"/>
                <c:pt idx="0">
                  <c:v>6248.8591227393053</c:v>
                </c:pt>
                <c:pt idx="1">
                  <c:v>5491.2113588377379</c:v>
                </c:pt>
                <c:pt idx="2">
                  <c:v>2331.3544666546918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F65-B97A-4CBD6C5701F8}"/>
            </c:ext>
          </c:extLst>
        </c:ser>
        <c:ser>
          <c:idx val="2"/>
          <c:order val="2"/>
          <c:tx>
            <c:strRef>
              <c:f>'Data Vis'!$A$87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Vis'!$B$84:$D$84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Vis'!$B$87:$D$87</c:f>
              <c:numCache>
                <c:formatCode>General</c:formatCode>
                <c:ptCount val="3"/>
                <c:pt idx="0">
                  <c:v>2569.7104653464316</c:v>
                </c:pt>
                <c:pt idx="1">
                  <c:v>3808.0794426407529</c:v>
                </c:pt>
                <c:pt idx="2">
                  <c:v>2415.2664818550875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F65-B97A-4CBD6C57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306672"/>
        <c:axId val="686299784"/>
      </c:barChart>
      <c:catAx>
        <c:axId val="6863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9784"/>
        <c:crosses val="autoZero"/>
        <c:auto val="1"/>
        <c:lblAlgn val="ctr"/>
        <c:lblOffset val="100"/>
        <c:noMultiLvlLbl val="0"/>
      </c:catAx>
      <c:valAx>
        <c:axId val="6862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  <a:r>
                  <a:rPr lang="en-US" baseline="0"/>
                  <a:t> (Megabyte)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Total /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Vis'!$L$65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Vis'!$M$64:$O$64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Vis'!$M$65:$O$65</c:f>
              <c:numCache>
                <c:formatCode>General</c:formatCode>
                <c:ptCount val="3"/>
                <c:pt idx="0">
                  <c:v>8661.3167158428478</c:v>
                </c:pt>
                <c:pt idx="1">
                  <c:v>7760.8875483206848</c:v>
                </c:pt>
                <c:pt idx="2">
                  <c:v>3087.3662988361261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0-4F01-8C2E-7D64BE83AB88}"/>
            </c:ext>
          </c:extLst>
        </c:ser>
        <c:ser>
          <c:idx val="1"/>
          <c:order val="1"/>
          <c:tx>
            <c:strRef>
              <c:f>'Data Vis'!$L$66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Vis'!$M$64:$O$64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Vis'!$M$66:$O$66</c:f>
              <c:numCache>
                <c:formatCode>General</c:formatCode>
                <c:ptCount val="3"/>
                <c:pt idx="0">
                  <c:v>6361.2968604497437</c:v>
                </c:pt>
                <c:pt idx="1">
                  <c:v>5906.0299788224693</c:v>
                </c:pt>
                <c:pt idx="2">
                  <c:v>3856.7821166727449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0-4F01-8C2E-7D64BE83AB88}"/>
            </c:ext>
          </c:extLst>
        </c:ser>
        <c:ser>
          <c:idx val="2"/>
          <c:order val="2"/>
          <c:tx>
            <c:strRef>
              <c:f>'Data Vis'!$L$67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Vis'!$M$64:$O$64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Vis'!$M$67:$O$67</c:f>
              <c:numCache>
                <c:formatCode>General</c:formatCode>
                <c:ptCount val="3"/>
                <c:pt idx="0">
                  <c:v>2684.9732089835452</c:v>
                </c:pt>
                <c:pt idx="1">
                  <c:v>4305.0658308553693</c:v>
                </c:pt>
                <c:pt idx="2">
                  <c:v>3811.8964682007027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0-4F01-8C2E-7D64BE83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23520"/>
        <c:axId val="172426144"/>
      </c:barChart>
      <c:catAx>
        <c:axId val="1724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144"/>
        <c:crosses val="autoZero"/>
        <c:auto val="1"/>
        <c:lblAlgn val="ctr"/>
        <c:lblOffset val="100"/>
        <c:noMultiLvlLbl val="0"/>
      </c:catAx>
      <c:valAx>
        <c:axId val="1724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  <a:r>
                  <a:rPr lang="en-US" baseline="0"/>
                  <a:t> (Megabyte)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EFU / Fragment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Vis'!$F$65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Vis'!$G$64:$I$64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Vis'!$G$65:$I$65</c:f>
              <c:numCache>
                <c:formatCode>General</c:formatCode>
                <c:ptCount val="3"/>
                <c:pt idx="0">
                  <c:v>111.5367851951768</c:v>
                </c:pt>
                <c:pt idx="1">
                  <c:v>112.14866967290578</c:v>
                </c:pt>
                <c:pt idx="2">
                  <c:v>100.49610913643617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2F9-974D-01EF259CAAF0}"/>
            </c:ext>
          </c:extLst>
        </c:ser>
        <c:ser>
          <c:idx val="1"/>
          <c:order val="1"/>
          <c:tx>
            <c:strRef>
              <c:f>'Data Vis'!$F$66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Vis'!$G$64:$I$64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Vis'!$G$66:$I$66</c:f>
              <c:numCache>
                <c:formatCode>General</c:formatCode>
                <c:ptCount val="3"/>
                <c:pt idx="0">
                  <c:v>64.545322653084781</c:v>
                </c:pt>
                <c:pt idx="1">
                  <c:v>60.078745379850382</c:v>
                </c:pt>
                <c:pt idx="2">
                  <c:v>41.75420215034552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2F9-974D-01EF259CAAF0}"/>
            </c:ext>
          </c:extLst>
        </c:ser>
        <c:ser>
          <c:idx val="2"/>
          <c:order val="2"/>
          <c:tx>
            <c:strRef>
              <c:f>'Data Vis'!$F$67</c:f>
              <c:strCache>
                <c:ptCount val="1"/>
                <c:pt idx="0">
                  <c:v>Accelerated Deferred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Vis'!$G$64:$I$64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Vis'!$G$67:$I$67</c:f>
              <c:numCache>
                <c:formatCode>General</c:formatCode>
                <c:ptCount val="3"/>
                <c:pt idx="0">
                  <c:v>27.712908287812432</c:v>
                </c:pt>
                <c:pt idx="1">
                  <c:v>17.484050501244994</c:v>
                </c:pt>
                <c:pt idx="2">
                  <c:v>14.827992374560587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5-42F9-974D-01EF259C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73504"/>
        <c:axId val="577173832"/>
      </c:barChart>
      <c:catAx>
        <c:axId val="5771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73832"/>
        <c:crosses val="autoZero"/>
        <c:auto val="1"/>
        <c:lblAlgn val="ctr"/>
        <c:lblOffset val="100"/>
        <c:noMultiLvlLbl val="0"/>
      </c:catAx>
      <c:valAx>
        <c:axId val="5771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EFU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90487</xdr:rowOff>
    </xdr:from>
    <xdr:to>
      <xdr:col>3</xdr:col>
      <xdr:colOff>923925</xdr:colOff>
      <xdr:row>18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9BC99-BC5F-4184-8B79-9DC6AA996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4</xdr:row>
      <xdr:rowOff>109537</xdr:rowOff>
    </xdr:from>
    <xdr:to>
      <xdr:col>10</xdr:col>
      <xdr:colOff>257176</xdr:colOff>
      <xdr:row>18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338DA-7CD6-4C43-A6D4-F61653284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</xdr:row>
      <xdr:rowOff>119062</xdr:rowOff>
    </xdr:from>
    <xdr:to>
      <xdr:col>18</xdr:col>
      <xdr:colOff>180975</xdr:colOff>
      <xdr:row>19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A085A-CEBF-4540-BB26-E086FE63A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25</xdr:row>
      <xdr:rowOff>128587</xdr:rowOff>
    </xdr:from>
    <xdr:to>
      <xdr:col>3</xdr:col>
      <xdr:colOff>971550</xdr:colOff>
      <xdr:row>40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39CD53-1002-45B7-B5D2-548905C76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87</xdr:row>
      <xdr:rowOff>138112</xdr:rowOff>
    </xdr:from>
    <xdr:to>
      <xdr:col>18</xdr:col>
      <xdr:colOff>152400</xdr:colOff>
      <xdr:row>102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597BB9-3DE6-4919-98D6-C2A9DAAD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88</xdr:row>
      <xdr:rowOff>14287</xdr:rowOff>
    </xdr:from>
    <xdr:to>
      <xdr:col>10</xdr:col>
      <xdr:colOff>295275</xdr:colOff>
      <xdr:row>102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9FC6B0-1714-41D2-941D-F23C51411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88</xdr:row>
      <xdr:rowOff>61912</xdr:rowOff>
    </xdr:from>
    <xdr:to>
      <xdr:col>3</xdr:col>
      <xdr:colOff>952500</xdr:colOff>
      <xdr:row>102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4754F2-D862-48D9-8E6B-5335018F9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476250</xdr:colOff>
      <xdr:row>67</xdr:row>
      <xdr:rowOff>71437</xdr:rowOff>
    </xdr:from>
    <xdr:to>
      <xdr:col>18</xdr:col>
      <xdr:colOff>171450</xdr:colOff>
      <xdr:row>81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D5D031-BDEB-4F65-95F7-9A9ADDC95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57150</xdr:colOff>
      <xdr:row>67</xdr:row>
      <xdr:rowOff>61912</xdr:rowOff>
    </xdr:from>
    <xdr:to>
      <xdr:col>10</xdr:col>
      <xdr:colOff>333375</xdr:colOff>
      <xdr:row>81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3B72FA-CF46-4AEE-87E4-131C95811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409575</xdr:colOff>
      <xdr:row>67</xdr:row>
      <xdr:rowOff>71437</xdr:rowOff>
    </xdr:from>
    <xdr:to>
      <xdr:col>3</xdr:col>
      <xdr:colOff>1095375</xdr:colOff>
      <xdr:row>81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7ACCA1-1F0B-40C9-AD3A-EADE6E75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400050</xdr:colOff>
      <xdr:row>46</xdr:row>
      <xdr:rowOff>90487</xdr:rowOff>
    </xdr:from>
    <xdr:to>
      <xdr:col>18</xdr:col>
      <xdr:colOff>95250</xdr:colOff>
      <xdr:row>60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239E3F-F0C5-44F0-A60C-96466619D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1133475</xdr:colOff>
      <xdr:row>46</xdr:row>
      <xdr:rowOff>100012</xdr:rowOff>
    </xdr:from>
    <xdr:to>
      <xdr:col>10</xdr:col>
      <xdr:colOff>219075</xdr:colOff>
      <xdr:row>60</xdr:row>
      <xdr:rowOff>176212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8A3157-907B-40DB-ACCA-157CBE851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333375</xdr:colOff>
      <xdr:row>46</xdr:row>
      <xdr:rowOff>157162</xdr:rowOff>
    </xdr:from>
    <xdr:to>
      <xdr:col>3</xdr:col>
      <xdr:colOff>1019175</xdr:colOff>
      <xdr:row>61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8E6917-1ADC-4996-B1A6-29DF104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590550</xdr:colOff>
      <xdr:row>25</xdr:row>
      <xdr:rowOff>100012</xdr:rowOff>
    </xdr:from>
    <xdr:to>
      <xdr:col>18</xdr:col>
      <xdr:colOff>285750</xdr:colOff>
      <xdr:row>39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19FCE5-9318-4258-9C39-BE966A150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95250</xdr:colOff>
      <xdr:row>25</xdr:row>
      <xdr:rowOff>128587</xdr:rowOff>
    </xdr:from>
    <xdr:to>
      <xdr:col>10</xdr:col>
      <xdr:colOff>371475</xdr:colOff>
      <xdr:row>40</xdr:row>
      <xdr:rowOff>14287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B89E5C-D982-420C-8CA4-18FF73DA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1000125</xdr:colOff>
      <xdr:row>111</xdr:row>
      <xdr:rowOff>128587</xdr:rowOff>
    </xdr:from>
    <xdr:to>
      <xdr:col>4</xdr:col>
      <xdr:colOff>495300</xdr:colOff>
      <xdr:row>126</xdr:row>
      <xdr:rowOff>14287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92C37D-841E-42C9-BDC8-9DDCCED6B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9525</xdr:colOff>
      <xdr:row>111</xdr:row>
      <xdr:rowOff>33337</xdr:rowOff>
    </xdr:from>
    <xdr:to>
      <xdr:col>11</xdr:col>
      <xdr:colOff>285750</xdr:colOff>
      <xdr:row>125</xdr:row>
      <xdr:rowOff>109537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3BC866D-2AF5-4559-9551-DD6407FE0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9525</xdr:colOff>
      <xdr:row>111</xdr:row>
      <xdr:rowOff>23812</xdr:rowOff>
    </xdr:from>
    <xdr:to>
      <xdr:col>19</xdr:col>
      <xdr:colOff>76200</xdr:colOff>
      <xdr:row>125</xdr:row>
      <xdr:rowOff>100012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506D1A7-D546-42C7-9D22-56629A0BB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15D-07C6-4736-9BB0-119CCFDC6B05}">
  <dimension ref="A1:O110"/>
  <sheetViews>
    <sheetView tabSelected="1" topLeftCell="A91" workbookViewId="0">
      <selection activeCell="A85" sqref="A85:A87"/>
    </sheetView>
  </sheetViews>
  <sheetFormatPr defaultRowHeight="15" x14ac:dyDescent="0.25"/>
  <cols>
    <col min="1" max="1" width="23.42578125" customWidth="1"/>
    <col min="2" max="2" width="19" customWidth="1"/>
    <col min="3" max="3" width="15.85546875" customWidth="1"/>
    <col min="4" max="4" width="17.85546875" customWidth="1"/>
    <col min="7" max="7" width="13.28515625" customWidth="1"/>
    <col min="8" max="9" width="11.85546875" customWidth="1"/>
    <col min="13" max="13" width="11" bestFit="1" customWidth="1"/>
    <col min="14" max="15" width="10" bestFit="1" customWidth="1"/>
  </cols>
  <sheetData>
    <row r="1" spans="1:15" x14ac:dyDescent="0.25">
      <c r="B1" t="s">
        <v>32</v>
      </c>
      <c r="C1" t="s">
        <v>33</v>
      </c>
      <c r="D1" t="s">
        <v>31</v>
      </c>
      <c r="G1" t="s">
        <v>32</v>
      </c>
      <c r="H1" t="s">
        <v>33</v>
      </c>
      <c r="I1" t="s">
        <v>31</v>
      </c>
      <c r="M1" t="s">
        <v>32</v>
      </c>
      <c r="N1" t="s">
        <v>33</v>
      </c>
      <c r="O1" t="s">
        <v>31</v>
      </c>
    </row>
    <row r="2" spans="1:15" x14ac:dyDescent="0.25">
      <c r="A2" t="s">
        <v>38</v>
      </c>
      <c r="B2">
        <v>59.7</v>
      </c>
      <c r="C2">
        <v>59.7</v>
      </c>
      <c r="D2">
        <v>23.6</v>
      </c>
      <c r="F2" t="s">
        <v>38</v>
      </c>
      <c r="G2">
        <v>96.556955969482487</v>
      </c>
      <c r="H2">
        <v>97.767831826575105</v>
      </c>
      <c r="I2">
        <v>97.390820656763111</v>
      </c>
      <c r="L2" t="s">
        <v>38</v>
      </c>
      <c r="M2">
        <v>24.79538635336618</v>
      </c>
      <c r="N2">
        <v>21.863363018079301</v>
      </c>
      <c r="O2">
        <v>19.193266051924276</v>
      </c>
    </row>
    <row r="3" spans="1:15" x14ac:dyDescent="0.25">
      <c r="A3" t="s">
        <v>39</v>
      </c>
      <c r="B3">
        <v>48</v>
      </c>
      <c r="C3">
        <v>50.5</v>
      </c>
      <c r="D3">
        <v>38</v>
      </c>
      <c r="F3" t="s">
        <v>39</v>
      </c>
      <c r="G3">
        <v>93.570213190573497</v>
      </c>
      <c r="H3">
        <v>93.926556900093786</v>
      </c>
      <c r="I3">
        <v>93.209779311175041</v>
      </c>
      <c r="L3" t="s">
        <v>39</v>
      </c>
      <c r="M3">
        <v>23.029800222732092</v>
      </c>
      <c r="N3">
        <v>20.794618357251085</v>
      </c>
      <c r="O3">
        <v>18.690862873130065</v>
      </c>
    </row>
    <row r="4" spans="1:15" x14ac:dyDescent="0.25">
      <c r="A4" t="s">
        <v>41</v>
      </c>
      <c r="B4">
        <v>55.4</v>
      </c>
      <c r="C4">
        <v>47.9</v>
      </c>
      <c r="D4">
        <v>34</v>
      </c>
      <c r="F4" t="s">
        <v>41</v>
      </c>
      <c r="G4">
        <v>93.615388786601926</v>
      </c>
      <c r="H4">
        <v>92.620121401006514</v>
      </c>
      <c r="I4">
        <v>93.6813759254986</v>
      </c>
      <c r="L4" t="s">
        <v>41</v>
      </c>
      <c r="M4">
        <v>16.920084609367876</v>
      </c>
      <c r="N4">
        <v>14.906016583929242</v>
      </c>
      <c r="O4">
        <v>8.9671704638979737</v>
      </c>
    </row>
    <row r="22" spans="1:15" x14ac:dyDescent="0.25">
      <c r="B22" t="s">
        <v>32</v>
      </c>
      <c r="C22" t="s">
        <v>33</v>
      </c>
      <c r="D22" t="s">
        <v>31</v>
      </c>
      <c r="G22" t="s">
        <v>32</v>
      </c>
      <c r="H22" t="s">
        <v>33</v>
      </c>
      <c r="I22" t="s">
        <v>31</v>
      </c>
      <c r="M22" t="s">
        <v>32</v>
      </c>
      <c r="N22" t="s">
        <v>33</v>
      </c>
      <c r="O22" t="s">
        <v>31</v>
      </c>
    </row>
    <row r="23" spans="1:15" x14ac:dyDescent="0.25">
      <c r="A23" t="s">
        <v>38</v>
      </c>
      <c r="B23">
        <v>35.816423399329238</v>
      </c>
      <c r="C23">
        <v>29.380701545488648</v>
      </c>
      <c r="D23">
        <v>25.416212255820376</v>
      </c>
      <c r="F23" t="s">
        <v>29</v>
      </c>
      <c r="G23">
        <v>18.396514746866053</v>
      </c>
      <c r="H23">
        <v>14.189902767251338</v>
      </c>
      <c r="I23">
        <v>12.104807167661988</v>
      </c>
      <c r="L23" t="s">
        <v>29</v>
      </c>
      <c r="M23">
        <v>99.660449596848778</v>
      </c>
      <c r="N23">
        <v>99.553082206375237</v>
      </c>
      <c r="O23">
        <v>98.47240416974519</v>
      </c>
    </row>
    <row r="24" spans="1:15" x14ac:dyDescent="0.25">
      <c r="A24" t="s">
        <v>39</v>
      </c>
      <c r="B24">
        <v>28.118862404066604</v>
      </c>
      <c r="C24">
        <v>26.950052216688626</v>
      </c>
      <c r="D24">
        <v>26.453718791786109</v>
      </c>
      <c r="F24" t="s">
        <v>28</v>
      </c>
      <c r="G24">
        <v>17.657484902160704</v>
      </c>
      <c r="H24">
        <v>15.075785578948972</v>
      </c>
      <c r="I24">
        <v>13.723334027368335</v>
      </c>
      <c r="L24" t="s">
        <v>28</v>
      </c>
      <c r="M24">
        <v>99.967401620190202</v>
      </c>
      <c r="N24">
        <v>99.535528420672065</v>
      </c>
      <c r="O24">
        <v>97.437768177705664</v>
      </c>
    </row>
    <row r="25" spans="1:15" x14ac:dyDescent="0.25">
      <c r="A25" t="s">
        <v>41</v>
      </c>
      <c r="B25">
        <v>20.991094019300373</v>
      </c>
      <c r="C25">
        <v>26.452997999144419</v>
      </c>
      <c r="D25">
        <v>41.845243202269124</v>
      </c>
      <c r="F25" t="s">
        <v>30</v>
      </c>
      <c r="G25">
        <v>24.7659895408948</v>
      </c>
      <c r="H25">
        <v>24.224835733251528</v>
      </c>
      <c r="I25">
        <v>20.143596749886374</v>
      </c>
      <c r="L25" t="s">
        <v>30</v>
      </c>
      <c r="M25">
        <v>99.960310209858974</v>
      </c>
      <c r="N25">
        <v>99.269145289671656</v>
      </c>
      <c r="O25">
        <v>97.066652990333651</v>
      </c>
    </row>
    <row r="43" spans="1:15" x14ac:dyDescent="0.25">
      <c r="B43" t="s">
        <v>32</v>
      </c>
      <c r="C43" t="s">
        <v>33</v>
      </c>
      <c r="D43" t="s">
        <v>31</v>
      </c>
      <c r="G43" t="s">
        <v>32</v>
      </c>
      <c r="H43" t="s">
        <v>33</v>
      </c>
      <c r="I43" t="s">
        <v>31</v>
      </c>
      <c r="M43" t="s">
        <v>32</v>
      </c>
      <c r="N43" t="s">
        <v>33</v>
      </c>
      <c r="O43" t="s">
        <v>31</v>
      </c>
    </row>
    <row r="44" spans="1:15" x14ac:dyDescent="0.25">
      <c r="A44" t="s">
        <v>38</v>
      </c>
      <c r="B44">
        <v>4.8743697004951472E-2</v>
      </c>
      <c r="C44">
        <v>0.6320906775935573</v>
      </c>
      <c r="D44">
        <v>1.6025886819450157</v>
      </c>
      <c r="F44" t="s">
        <v>38</v>
      </c>
      <c r="G44">
        <v>2274.5018070408692</v>
      </c>
      <c r="H44">
        <v>2285.4629682386608</v>
      </c>
      <c r="I44">
        <v>2061.3365334271862</v>
      </c>
      <c r="L44" t="s">
        <v>38</v>
      </c>
      <c r="M44">
        <v>279.862881798324</v>
      </c>
      <c r="N44">
        <v>173.36548301217906</v>
      </c>
      <c r="O44">
        <v>76.770640716180338</v>
      </c>
    </row>
    <row r="45" spans="1:15" x14ac:dyDescent="0.25">
      <c r="A45" t="s">
        <v>39</v>
      </c>
      <c r="B45">
        <v>3.7405384774434842E-2</v>
      </c>
      <c r="C45">
        <v>0.55872858558536509</v>
      </c>
      <c r="D45">
        <v>2.8477531911602183</v>
      </c>
      <c r="F45" t="s">
        <v>39</v>
      </c>
      <c r="G45">
        <v>1196.6350371651836</v>
      </c>
      <c r="H45">
        <v>1155.7812736931871</v>
      </c>
      <c r="I45">
        <v>843.1131840196922</v>
      </c>
      <c r="L45" t="s">
        <v>39</v>
      </c>
      <c r="M45">
        <v>121.00262940418574</v>
      </c>
      <c r="N45">
        <v>91.275501774050099</v>
      </c>
      <c r="O45">
        <v>36.327154063744686</v>
      </c>
    </row>
    <row r="46" spans="1:15" x14ac:dyDescent="0.25">
      <c r="A46" t="s">
        <v>41</v>
      </c>
      <c r="B46">
        <v>4.5539336240565491E-2</v>
      </c>
      <c r="C46">
        <v>0.87903295156646399</v>
      </c>
      <c r="D46">
        <v>3.2614043254046088</v>
      </c>
      <c r="F46" t="s">
        <v>41</v>
      </c>
      <c r="G46">
        <v>493.35078192852012</v>
      </c>
      <c r="H46">
        <v>327.52056888286711</v>
      </c>
      <c r="I46">
        <v>319.26076604990141</v>
      </c>
      <c r="L46" t="s">
        <v>41</v>
      </c>
      <c r="M46">
        <v>60.419789992844159</v>
      </c>
      <c r="N46">
        <v>53.395257754410011</v>
      </c>
      <c r="O46">
        <v>41.352164157311556</v>
      </c>
    </row>
    <row r="47" spans="1:15" x14ac:dyDescent="0.25">
      <c r="A47" s="1"/>
      <c r="B47" s="1"/>
      <c r="C47" s="1"/>
      <c r="D47" s="1"/>
    </row>
    <row r="64" spans="2:15" x14ac:dyDescent="0.25">
      <c r="B64" t="s">
        <v>32</v>
      </c>
      <c r="C64" t="s">
        <v>33</v>
      </c>
      <c r="D64" t="s">
        <v>31</v>
      </c>
      <c r="G64" t="s">
        <v>32</v>
      </c>
      <c r="H64" t="s">
        <v>33</v>
      </c>
      <c r="I64" t="s">
        <v>31</v>
      </c>
      <c r="M64" t="s">
        <v>32</v>
      </c>
      <c r="N64" t="s">
        <v>33</v>
      </c>
      <c r="O64" t="s">
        <v>31</v>
      </c>
    </row>
    <row r="65" spans="1:15" x14ac:dyDescent="0.25">
      <c r="A65" t="s">
        <v>38</v>
      </c>
      <c r="B65">
        <v>34.168468134887831</v>
      </c>
      <c r="C65">
        <v>45.207998947753737</v>
      </c>
      <c r="D65">
        <v>44.537466962538254</v>
      </c>
      <c r="F65" t="s">
        <v>38</v>
      </c>
      <c r="G65">
        <v>111.5367851951768</v>
      </c>
      <c r="H65">
        <v>112.14866967290578</v>
      </c>
      <c r="I65">
        <v>100.49610913643617</v>
      </c>
      <c r="L65" t="s">
        <v>38</v>
      </c>
      <c r="M65">
        <f>9082048836.63163/1024/1024</f>
        <v>8661.3167158428478</v>
      </c>
      <c r="N65">
        <f>8137880421.86791/1024/1024</f>
        <v>7760.8875483206848</v>
      </c>
      <c r="O65">
        <f>3237338204.16839/1024/1024</f>
        <v>3087.3662988361261</v>
      </c>
    </row>
    <row r="66" spans="1:15" x14ac:dyDescent="0.25">
      <c r="A66" t="s">
        <v>39</v>
      </c>
      <c r="B66">
        <v>28.345655767186518</v>
      </c>
      <c r="C66">
        <v>45.090313283603336</v>
      </c>
      <c r="D66">
        <v>44.636307579341945</v>
      </c>
      <c r="F66" t="s">
        <v>39</v>
      </c>
      <c r="G66">
        <v>64.545322653084781</v>
      </c>
      <c r="H66">
        <v>60.078745379850382</v>
      </c>
      <c r="I66">
        <v>41.75420215034552</v>
      </c>
      <c r="L66" t="s">
        <v>39</v>
      </c>
      <c r="M66">
        <f>6670303216.74295/1024/1024</f>
        <v>6361.2968604497437</v>
      </c>
      <c r="N66">
        <f>6192921291.07375/1024/1024</f>
        <v>5906.0299788224693</v>
      </c>
      <c r="O66">
        <f>4044129164.77224/1024/1024</f>
        <v>3856.7821166727449</v>
      </c>
    </row>
    <row r="67" spans="1:15" x14ac:dyDescent="0.25">
      <c r="A67" t="s">
        <v>41</v>
      </c>
      <c r="B67">
        <v>28.358274667067832</v>
      </c>
      <c r="C67">
        <v>45.083565572810336</v>
      </c>
      <c r="D67">
        <v>44.636092964043328</v>
      </c>
      <c r="F67" t="s">
        <v>41</v>
      </c>
      <c r="G67">
        <v>27.712908287812432</v>
      </c>
      <c r="H67">
        <v>17.484050501244994</v>
      </c>
      <c r="I67">
        <v>14.827992374560587</v>
      </c>
      <c r="L67" t="s">
        <v>41</v>
      </c>
      <c r="M67">
        <f>2815398467.58313/1024/1024</f>
        <v>2684.9732089835452</v>
      </c>
      <c r="N67">
        <f>4514188708.655/1024/1024</f>
        <v>4305.0658308553693</v>
      </c>
      <c r="O67">
        <f>3997063151.04002/1024/1024</f>
        <v>3811.8964682007027</v>
      </c>
    </row>
    <row r="84" spans="1:15" x14ac:dyDescent="0.25">
      <c r="B84" t="s">
        <v>32</v>
      </c>
      <c r="C84" t="s">
        <v>33</v>
      </c>
      <c r="D84" t="s">
        <v>31</v>
      </c>
      <c r="G84" t="s">
        <v>32</v>
      </c>
      <c r="H84" t="s">
        <v>33</v>
      </c>
      <c r="I84" t="s">
        <v>31</v>
      </c>
      <c r="M84" t="s">
        <v>32</v>
      </c>
      <c r="N84" t="s">
        <v>33</v>
      </c>
      <c r="O84" t="s">
        <v>31</v>
      </c>
    </row>
    <row r="85" spans="1:15" x14ac:dyDescent="0.25">
      <c r="A85" t="s">
        <v>38</v>
      </c>
      <c r="B85">
        <f>8986016605.85647/1024/1024</f>
        <v>8569.73324380538</v>
      </c>
      <c r="C85">
        <f>7608092869.55085/1024/1024</f>
        <v>7255.6427665241717</v>
      </c>
      <c r="D85">
        <f>2266900360.19968/1024/1024</f>
        <v>2161.8846513745116</v>
      </c>
      <c r="F85" t="s">
        <v>38</v>
      </c>
      <c r="G85">
        <f>277500111.46725/1024/1024</f>
        <v>264.64472910618781</v>
      </c>
      <c r="H85">
        <f>257033462.752735/1024/1024</f>
        <v>245.12621188424586</v>
      </c>
      <c r="I85">
        <f>87345055.926374/1024/1024</f>
        <v>83.298736502050403</v>
      </c>
      <c r="L85" t="s">
        <v>38</v>
      </c>
      <c r="M85">
        <v>3.5454874706408899</v>
      </c>
      <c r="N85">
        <v>3.3239154497608649</v>
      </c>
      <c r="O85">
        <v>9.0924498597787906</v>
      </c>
    </row>
    <row r="86" spans="1:15" x14ac:dyDescent="0.25">
      <c r="A86" t="s">
        <v>39</v>
      </c>
      <c r="B86">
        <f>6552403703.48549/1024/1024</f>
        <v>6248.8591227393053</v>
      </c>
      <c r="C86">
        <f>5757952441.80464/1024/1024</f>
        <v>5491.2113588377379</v>
      </c>
      <c r="D86">
        <f>2444602341.22691/1024/1024</f>
        <v>2331.3544666546918</v>
      </c>
      <c r="F86" t="s">
        <v>39</v>
      </c>
      <c r="G86">
        <f>977837376.55302/1024/1024</f>
        <v>932.53839164068222</v>
      </c>
      <c r="H86">
        <f>944997351.102086/1024/1024</f>
        <v>901.21970281799884</v>
      </c>
      <c r="I86">
        <f>695901756.20819/1024/1024</f>
        <v>663.66363163775441</v>
      </c>
      <c r="L86" t="s">
        <v>39</v>
      </c>
      <c r="M86">
        <v>3.8274087921920836</v>
      </c>
      <c r="N86">
        <v>3.6270863365072135</v>
      </c>
      <c r="O86">
        <v>8.4604405933157008</v>
      </c>
    </row>
    <row r="87" spans="1:15" x14ac:dyDescent="0.25">
      <c r="A87" t="s">
        <v>41</v>
      </c>
      <c r="B87">
        <f>2694536720.9111/1024/1024</f>
        <v>2569.7104653464316</v>
      </c>
      <c r="C87">
        <f>3993060709.64647/1024/1024</f>
        <v>3808.0794426407529</v>
      </c>
      <c r="D87">
        <f>2532590466.47768/1024/1024</f>
        <v>2415.2664818550875</v>
      </c>
      <c r="F87" t="s">
        <v>41</v>
      </c>
      <c r="G87">
        <f>796767022.242981/1024/1024</f>
        <v>759.85624527261825</v>
      </c>
      <c r="H87">
        <f>1123482093.09425/1024/1024</f>
        <v>1071.4360171263218</v>
      </c>
      <c r="I87">
        <f>630589635.759181/1024/1024</f>
        <v>601.37713981550314</v>
      </c>
      <c r="L87" t="s">
        <v>41</v>
      </c>
      <c r="M87">
        <v>3.9782409251121909</v>
      </c>
      <c r="N87">
        <v>4.2772985639653722</v>
      </c>
      <c r="O87">
        <v>8.4379063381291495</v>
      </c>
    </row>
    <row r="106" spans="2:9" x14ac:dyDescent="0.25">
      <c r="E106" t="s">
        <v>32</v>
      </c>
      <c r="G106" t="s">
        <v>33</v>
      </c>
      <c r="I106" t="s">
        <v>31</v>
      </c>
    </row>
    <row r="107" spans="2:9" x14ac:dyDescent="0.25">
      <c r="B107" t="s">
        <v>24</v>
      </c>
      <c r="D107" t="s">
        <v>37</v>
      </c>
      <c r="E107">
        <v>0.82853776000000001</v>
      </c>
      <c r="F107" t="s">
        <v>37</v>
      </c>
      <c r="G107">
        <v>0.89640003000000001</v>
      </c>
      <c r="H107" t="s">
        <v>37</v>
      </c>
      <c r="I107">
        <v>0.59985440000000001</v>
      </c>
    </row>
    <row r="108" spans="2:9" x14ac:dyDescent="0.25">
      <c r="B108" t="s">
        <v>35</v>
      </c>
      <c r="D108" t="s">
        <v>38</v>
      </c>
      <c r="E108">
        <v>0.83185319999999996</v>
      </c>
      <c r="F108" t="s">
        <v>38</v>
      </c>
      <c r="G108">
        <v>0.89201909999999995</v>
      </c>
      <c r="H108" t="s">
        <v>38</v>
      </c>
      <c r="I108">
        <v>0.57229169999999996</v>
      </c>
    </row>
    <row r="109" spans="2:9" x14ac:dyDescent="0.25">
      <c r="B109" t="s">
        <v>36</v>
      </c>
      <c r="D109" t="s">
        <v>39</v>
      </c>
      <c r="E109">
        <v>0.83172363000000005</v>
      </c>
      <c r="F109" t="s">
        <v>39</v>
      </c>
      <c r="G109">
        <v>0.89136462999999999</v>
      </c>
      <c r="H109" t="s">
        <v>39</v>
      </c>
      <c r="I109">
        <v>0.57292419999999999</v>
      </c>
    </row>
    <row r="110" spans="2:9" x14ac:dyDescent="0.25">
      <c r="B110" t="s">
        <v>34</v>
      </c>
      <c r="D110" t="s">
        <v>40</v>
      </c>
      <c r="E110">
        <v>0.83168489999999995</v>
      </c>
      <c r="F110" t="s">
        <v>40</v>
      </c>
      <c r="G110">
        <v>0.89153223999999998</v>
      </c>
      <c r="H110" t="s">
        <v>40</v>
      </c>
      <c r="I110">
        <v>0.57067279999999998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DC63-62B7-4213-ACA5-0FDB45433A82}">
  <dimension ref="A1:J21"/>
  <sheetViews>
    <sheetView workbookViewId="0">
      <selection activeCell="A21" sqref="A18:J21"/>
    </sheetView>
  </sheetViews>
  <sheetFormatPr defaultRowHeight="15" x14ac:dyDescent="0.25"/>
  <cols>
    <col min="1" max="1" width="40.5703125" customWidth="1"/>
    <col min="2" max="2" width="17.28515625" customWidth="1"/>
    <col min="3" max="3" width="26.140625" customWidth="1"/>
    <col min="4" max="4" width="29.7109375" customWidth="1"/>
    <col min="5" max="5" width="17.7109375" customWidth="1"/>
    <col min="6" max="6" width="25.28515625" customWidth="1"/>
    <col min="7" max="7" width="27.140625" customWidth="1"/>
    <col min="8" max="8" width="17.85546875" customWidth="1"/>
    <col min="9" max="9" width="20.5703125" customWidth="1"/>
    <col min="10" max="10" width="28.7109375" customWidth="1"/>
  </cols>
  <sheetData>
    <row r="1" spans="1:10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t="s">
        <v>1</v>
      </c>
      <c r="B2">
        <v>97.390820656763111</v>
      </c>
      <c r="C2">
        <v>93.209779311175041</v>
      </c>
      <c r="D2">
        <v>93.6813759254986</v>
      </c>
      <c r="E2">
        <v>97.767831826575105</v>
      </c>
      <c r="F2">
        <v>93.926556900093786</v>
      </c>
      <c r="G2">
        <v>92.620121401006514</v>
      </c>
      <c r="H2">
        <v>96.556955969482487</v>
      </c>
      <c r="I2">
        <v>93.570213190573497</v>
      </c>
      <c r="J2">
        <v>93.615388786601926</v>
      </c>
    </row>
    <row r="3" spans="1:10" x14ac:dyDescent="0.25">
      <c r="A3" t="s">
        <v>2</v>
      </c>
      <c r="B3">
        <v>19.193266051924276</v>
      </c>
      <c r="C3">
        <v>18.690862873130065</v>
      </c>
      <c r="D3">
        <v>8.9671704638979737</v>
      </c>
      <c r="E3">
        <v>21.863363018079301</v>
      </c>
      <c r="F3">
        <v>20.794618357251085</v>
      </c>
      <c r="G3">
        <v>14.906016583929242</v>
      </c>
      <c r="H3">
        <v>24.79538635336618</v>
      </c>
      <c r="I3">
        <v>23.029800222732092</v>
      </c>
      <c r="J3">
        <v>16.920084609367876</v>
      </c>
    </row>
    <row r="4" spans="1:10" x14ac:dyDescent="0.25">
      <c r="A4" t="s">
        <v>3</v>
      </c>
      <c r="B4">
        <v>25.416212255820376</v>
      </c>
      <c r="C4">
        <v>26.453718791786109</v>
      </c>
      <c r="D4">
        <v>41.845243202269124</v>
      </c>
      <c r="E4">
        <v>29.380701545488648</v>
      </c>
      <c r="F4">
        <v>26.950052216688626</v>
      </c>
      <c r="G4">
        <v>26.452997999144419</v>
      </c>
      <c r="H4">
        <v>35.816423399329238</v>
      </c>
      <c r="I4">
        <v>28.118862404066604</v>
      </c>
      <c r="J4">
        <v>20.991094019300373</v>
      </c>
    </row>
    <row r="5" spans="1:10" x14ac:dyDescent="0.25">
      <c r="A5" t="s">
        <v>4</v>
      </c>
      <c r="B5">
        <v>12.104807167661988</v>
      </c>
      <c r="C5">
        <v>13.723334027368335</v>
      </c>
      <c r="D5">
        <v>20.143596749886374</v>
      </c>
      <c r="E5">
        <v>14.189902767251338</v>
      </c>
      <c r="F5">
        <v>15.075785578948972</v>
      </c>
      <c r="G5">
        <v>24.224835733251528</v>
      </c>
      <c r="H5">
        <v>18.396514746866053</v>
      </c>
      <c r="I5">
        <v>17.657484902160704</v>
      </c>
      <c r="J5">
        <v>24.7659895408948</v>
      </c>
    </row>
    <row r="6" spans="1:10" x14ac:dyDescent="0.25">
      <c r="A6" t="s">
        <v>5</v>
      </c>
      <c r="B6">
        <v>98.47240416974519</v>
      </c>
      <c r="C6">
        <v>97.437768177705664</v>
      </c>
      <c r="D6">
        <v>97.066652990333651</v>
      </c>
      <c r="E6">
        <v>99.553082206375237</v>
      </c>
      <c r="F6">
        <v>99.535528420672065</v>
      </c>
      <c r="G6">
        <v>99.269145289671656</v>
      </c>
      <c r="H6">
        <v>99.660449596848778</v>
      </c>
      <c r="I6">
        <v>99.967401620190202</v>
      </c>
      <c r="J6">
        <v>99.960310209858974</v>
      </c>
    </row>
    <row r="7" spans="1:10" x14ac:dyDescent="0.25">
      <c r="A7" t="s">
        <v>6</v>
      </c>
      <c r="B7">
        <v>1.6025886819450157</v>
      </c>
      <c r="C7">
        <v>2.8477531911602183</v>
      </c>
      <c r="D7">
        <v>3.2614043254046088</v>
      </c>
      <c r="E7">
        <v>0.6320906775935573</v>
      </c>
      <c r="F7">
        <v>0.55872858558536509</v>
      </c>
      <c r="G7">
        <v>0.87903295156646399</v>
      </c>
      <c r="H7">
        <v>4.8743697004951472E-2</v>
      </c>
      <c r="I7">
        <v>3.7405384774434842E-2</v>
      </c>
      <c r="J7">
        <v>4.5539336240565491E-2</v>
      </c>
    </row>
    <row r="8" spans="1:10" x14ac:dyDescent="0.25">
      <c r="A8" t="s">
        <v>7</v>
      </c>
      <c r="B8">
        <v>2061.3365334271862</v>
      </c>
      <c r="C8">
        <v>843.1131840196922</v>
      </c>
      <c r="D8">
        <v>319.26076604990141</v>
      </c>
      <c r="E8">
        <v>2285.4629682386608</v>
      </c>
      <c r="F8">
        <v>1155.7812736931871</v>
      </c>
      <c r="G8">
        <v>327.52056888286711</v>
      </c>
      <c r="H8">
        <v>2274.5018070408692</v>
      </c>
      <c r="I8">
        <v>1196.6350371651836</v>
      </c>
      <c r="J8">
        <v>493.35078192852012</v>
      </c>
    </row>
    <row r="9" spans="1:10" x14ac:dyDescent="0.25">
      <c r="A9" t="s">
        <v>8</v>
      </c>
      <c r="B9">
        <v>76.770640716180338</v>
      </c>
      <c r="C9">
        <v>36.327154063744686</v>
      </c>
      <c r="D9">
        <v>41.352164157311556</v>
      </c>
      <c r="E9">
        <v>173.36548301217906</v>
      </c>
      <c r="F9">
        <v>91.275501774050099</v>
      </c>
      <c r="G9">
        <v>53.395257754410011</v>
      </c>
      <c r="H9">
        <v>279.86288179832377</v>
      </c>
      <c r="I9">
        <v>121.00262940418574</v>
      </c>
      <c r="J9">
        <v>60.419789992844159</v>
      </c>
    </row>
    <row r="10" spans="1:10" x14ac:dyDescent="0.25">
      <c r="A10" t="s">
        <v>9</v>
      </c>
      <c r="B10">
        <v>44.537466962538254</v>
      </c>
      <c r="C10">
        <v>44.636307579341945</v>
      </c>
      <c r="D10">
        <v>44.636092964043328</v>
      </c>
      <c r="E10">
        <v>45.207998947753737</v>
      </c>
      <c r="F10">
        <v>45.090313283603336</v>
      </c>
      <c r="G10">
        <v>45.083565572810336</v>
      </c>
      <c r="H10">
        <v>34.168468134887831</v>
      </c>
      <c r="I10">
        <v>28.345655767186518</v>
      </c>
      <c r="J10">
        <v>28.358274667067832</v>
      </c>
    </row>
    <row r="11" spans="1:10" x14ac:dyDescent="0.25">
      <c r="A11" t="s">
        <v>10</v>
      </c>
      <c r="B11">
        <v>100.49610913643617</v>
      </c>
      <c r="C11">
        <v>41.75420215034552</v>
      </c>
      <c r="D11">
        <v>14.827992374560587</v>
      </c>
      <c r="E11">
        <v>112.14866967290578</v>
      </c>
      <c r="F11">
        <v>60.078745379850382</v>
      </c>
      <c r="G11">
        <v>17.484050501244994</v>
      </c>
      <c r="H11">
        <v>111.5367851951768</v>
      </c>
      <c r="I11">
        <v>64.545322653084781</v>
      </c>
      <c r="J11">
        <v>27.712908287812432</v>
      </c>
    </row>
    <row r="12" spans="1:10" x14ac:dyDescent="0.25">
      <c r="A12" t="s">
        <v>11</v>
      </c>
      <c r="B12">
        <v>3237338204.1683941</v>
      </c>
      <c r="C12">
        <v>4044129164.7722383</v>
      </c>
      <c r="D12">
        <v>3997063151.0400205</v>
      </c>
      <c r="E12">
        <v>8137880421.8679066</v>
      </c>
      <c r="F12">
        <v>6192921291.0737524</v>
      </c>
      <c r="G12">
        <v>4514188708.6549969</v>
      </c>
      <c r="H12">
        <v>9082048836.6316338</v>
      </c>
      <c r="I12">
        <v>6670303216.7429533</v>
      </c>
      <c r="J12">
        <v>2815398467.5831256</v>
      </c>
    </row>
    <row r="13" spans="1:10" x14ac:dyDescent="0.25">
      <c r="A13" t="s">
        <v>12</v>
      </c>
      <c r="B13">
        <v>2266900360.1996803</v>
      </c>
      <c r="C13">
        <v>2444602341.2269053</v>
      </c>
      <c r="D13">
        <v>2532590466.4776845</v>
      </c>
      <c r="E13">
        <v>7608092869.5508518</v>
      </c>
      <c r="F13">
        <v>5757952441.804637</v>
      </c>
      <c r="G13">
        <v>3993060709.6464701</v>
      </c>
      <c r="H13">
        <v>8986016605.856472</v>
      </c>
      <c r="I13">
        <v>6552403703.4854927</v>
      </c>
      <c r="J13">
        <v>2694536720.911098</v>
      </c>
    </row>
    <row r="14" spans="1:10" x14ac:dyDescent="0.25">
      <c r="A14" t="s">
        <v>13</v>
      </c>
      <c r="B14">
        <v>87345055.926374048</v>
      </c>
      <c r="C14">
        <v>695901756.20818985</v>
      </c>
      <c r="D14">
        <v>630589635.75918067</v>
      </c>
      <c r="E14">
        <v>257033462.75273547</v>
      </c>
      <c r="F14">
        <v>944997351.10208607</v>
      </c>
      <c r="G14">
        <v>1123482093.0942502</v>
      </c>
      <c r="H14">
        <v>277500111.46724963</v>
      </c>
      <c r="I14">
        <v>977837376.55302</v>
      </c>
      <c r="J14">
        <v>796767022.24298108</v>
      </c>
    </row>
    <row r="15" spans="1:10" x14ac:dyDescent="0.25">
      <c r="A15" t="s">
        <v>14</v>
      </c>
      <c r="B15">
        <v>9.0924498597787906</v>
      </c>
      <c r="C15">
        <v>8.4604405933157008</v>
      </c>
      <c r="D15">
        <v>8.4379063381291495</v>
      </c>
      <c r="E15">
        <v>3.3239154497608649</v>
      </c>
      <c r="F15">
        <v>3.6270863365072135</v>
      </c>
      <c r="G15">
        <v>4.2772985639653722</v>
      </c>
      <c r="H15">
        <v>3.5454874706408899</v>
      </c>
      <c r="I15">
        <v>3.8274087921920836</v>
      </c>
      <c r="J15">
        <v>3.9782409251121909</v>
      </c>
    </row>
    <row r="16" spans="1:10" x14ac:dyDescent="0.25">
      <c r="A16" t="s">
        <v>0</v>
      </c>
      <c r="B16">
        <v>23.6</v>
      </c>
      <c r="C16">
        <v>38</v>
      </c>
      <c r="D16">
        <v>34</v>
      </c>
      <c r="E16">
        <v>59.7</v>
      </c>
      <c r="F16">
        <v>48</v>
      </c>
      <c r="G16">
        <v>55.4</v>
      </c>
      <c r="H16">
        <v>59.7</v>
      </c>
      <c r="I16">
        <v>50.5</v>
      </c>
      <c r="J16">
        <v>47.9</v>
      </c>
    </row>
    <row r="18" spans="1:10" x14ac:dyDescent="0.25">
      <c r="A18" t="s">
        <v>24</v>
      </c>
      <c r="D18">
        <v>0.77039813999999995</v>
      </c>
      <c r="G18">
        <v>0.89640003000000001</v>
      </c>
      <c r="J18">
        <v>0.82853776000000001</v>
      </c>
    </row>
    <row r="19" spans="1:10" x14ac:dyDescent="0.25">
      <c r="A19" t="s">
        <v>25</v>
      </c>
      <c r="D19">
        <v>0.78431229999999996</v>
      </c>
      <c r="G19">
        <v>0.89153223999999998</v>
      </c>
      <c r="J19">
        <v>0.83168489999999995</v>
      </c>
    </row>
    <row r="20" spans="1:10" x14ac:dyDescent="0.25">
      <c r="A20" t="s">
        <v>26</v>
      </c>
      <c r="D20">
        <f>0.7843123-0.77039814</f>
        <v>1.3914160000000009E-2</v>
      </c>
      <c r="G20">
        <f>0.89153224-0.89640003</f>
        <v>-4.8677900000000385E-3</v>
      </c>
      <c r="J20">
        <f>0.8316849-0.82853776</f>
        <v>3.1471399999999372E-3</v>
      </c>
    </row>
    <row r="21" spans="1:10" x14ac:dyDescent="0.25">
      <c r="G2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Vis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2019-10-08T17:32:43Z</dcterms:created>
  <dcterms:modified xsi:type="dcterms:W3CDTF">2019-10-28T15:59:58Z</dcterms:modified>
</cp:coreProperties>
</file>